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lgusr02\homefolder$\harumi1742\Desktop\"/>
    </mc:Choice>
  </mc:AlternateContent>
  <workbookProtection workbookAlgorithmName="SHA-512" workbookHashValue="8AKAAz4Z2tzpmUAz/1O1yhklPLVS9VzUF9s5tq29Thlk8gAN7kWx5qZ3ICuVTM3+YlDy8wt7fnicFFHRgLp5Xw==" workbookSaltValue="nUN8/PYiE+59qdXuY+zgvw==" workbookSpinCount="100000" lockStructure="1"/>
  <bookViews>
    <workbookView xWindow="0" yWindow="0" windowWidth="19200" windowHeight="10620"/>
  </bookViews>
  <sheets>
    <sheet name="処理対象人員算定調書" sheetId="2" r:id="rId1"/>
    <sheet name="記載例" sheetId="5" r:id="rId2"/>
    <sheet name="記載例（非表示）" sheetId="4" state="hidden" r:id="rId3"/>
    <sheet name="基礎情報（非表示）" sheetId="1" state="hidden" r:id="rId4"/>
    <sheet name="条件付書式設定（非表示）" sheetId="3" state="hidden" r:id="rId5"/>
  </sheets>
  <definedNames>
    <definedName name="_xlnm.Print_Area" localSheetId="1">記載例!$B$2:$AK$51</definedName>
    <definedName name="_xlnm.Print_Area" localSheetId="2">'記載例（非表示）'!$B$2:$AK$51</definedName>
    <definedName name="_xlnm.Print_Area" localSheetId="0">処理対象人員算定調書!$B$2:$AK$51</definedName>
    <definedName name="既存住宅">'基礎情報（非表示）'!$C$4:$C$5</definedName>
    <definedName name="更新">'基礎情報（非表示）'!$E$6:$E$7</definedName>
    <definedName name="高度処理型5人槽">'基礎情報（非表示）'!$G$5:$H$5</definedName>
    <definedName name="使用なし">'基礎情報（非表示）'!$D$5:$E$5</definedName>
    <definedName name="人槽符号表">'基礎情報（非表示）'!$Y$2:$AA$40</definedName>
    <definedName name="標準処理型5人槽">'基礎情報（非表示）'!$G$3:$H$3</definedName>
    <definedName name="連鎖式選択肢">'基礎情報（非表示）'!$B$3:$C$3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4" l="1"/>
  <c r="N3" i="1" l="1"/>
  <c r="L3" i="1"/>
  <c r="J3" i="1"/>
  <c r="AC32" i="2" l="1"/>
  <c r="Z40" i="1" l="1"/>
  <c r="V3" i="1"/>
  <c r="Z36" i="1"/>
  <c r="Z14" i="1"/>
  <c r="Z26" i="1"/>
  <c r="Z22" i="1"/>
  <c r="Z18" i="1"/>
  <c r="Z10" i="1"/>
  <c r="Z6" i="1"/>
  <c r="P3" i="1"/>
  <c r="T3" i="1"/>
  <c r="R3" i="1"/>
  <c r="Y32" i="1"/>
  <c r="Y33" i="1"/>
  <c r="Y31" i="1"/>
  <c r="Y29" i="1"/>
  <c r="Y30" i="1"/>
  <c r="Y28" i="1"/>
  <c r="Y27" i="1"/>
  <c r="J4" i="1" l="1"/>
  <c r="Q50" i="2" s="1"/>
  <c r="Y40" i="1"/>
  <c r="Y39" i="1"/>
  <c r="Y38" i="1"/>
  <c r="Y37" i="1"/>
  <c r="Y36" i="1"/>
  <c r="Y35" i="1"/>
  <c r="Y34" i="1"/>
  <c r="Y26" i="1"/>
  <c r="Y25" i="1"/>
  <c r="Y24" i="1"/>
  <c r="Y23" i="1"/>
  <c r="Y22" i="1"/>
  <c r="Y21" i="1"/>
  <c r="Y20" i="1"/>
  <c r="Y19" i="1"/>
  <c r="C50" i="2" l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</calcChain>
</file>

<file path=xl/sharedStrings.xml><?xml version="1.0" encoding="utf-8"?>
<sst xmlns="http://schemas.openxmlformats.org/spreadsheetml/2006/main" count="173" uniqueCount="87">
  <si>
    <t>N≦1</t>
    <phoneticPr fontId="1"/>
  </si>
  <si>
    <t>A≦130</t>
    <phoneticPr fontId="1"/>
  </si>
  <si>
    <t>130＜A</t>
    <phoneticPr fontId="1"/>
  </si>
  <si>
    <t>2≦N</t>
    <phoneticPr fontId="1"/>
  </si>
  <si>
    <t>n≦5</t>
    <phoneticPr fontId="1"/>
  </si>
  <si>
    <t>11≦n</t>
    <phoneticPr fontId="1"/>
  </si>
  <si>
    <t>V＜450</t>
    <phoneticPr fontId="1"/>
  </si>
  <si>
    <t>450≦V＜750</t>
    <phoneticPr fontId="1"/>
  </si>
  <si>
    <t>750≦V</t>
    <phoneticPr fontId="1"/>
  </si>
  <si>
    <t>V＜600</t>
    <phoneticPr fontId="1"/>
  </si>
  <si>
    <t>600≦V＜1000</t>
    <phoneticPr fontId="1"/>
  </si>
  <si>
    <t>1000≦V</t>
    <phoneticPr fontId="1"/>
  </si>
  <si>
    <t>6≦n≦7</t>
    <phoneticPr fontId="1"/>
  </si>
  <si>
    <t>8≦n≦10</t>
    <phoneticPr fontId="1"/>
  </si>
  <si>
    <t>新設</t>
    <rPh sb="0" eb="2">
      <t>シンセツ</t>
    </rPh>
    <phoneticPr fontId="1"/>
  </si>
  <si>
    <t>更新</t>
    <rPh sb="0" eb="2">
      <t>コウシン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</si>
  <si>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</si>
  <si>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連鎖式選択肢</t>
    <rPh sb="0" eb="2">
      <t>レンサ</t>
    </rPh>
    <rPh sb="2" eb="3">
      <t>シキ</t>
    </rPh>
    <rPh sb="3" eb="6">
      <t>センタクシ</t>
    </rPh>
    <phoneticPr fontId="1"/>
  </si>
  <si>
    <t>新築住宅</t>
    <rPh sb="0" eb="2">
      <t>シンチク</t>
    </rPh>
    <rPh sb="2" eb="4">
      <t>ジュウタク</t>
    </rPh>
    <phoneticPr fontId="1"/>
  </si>
  <si>
    <t>既存住宅</t>
    <rPh sb="0" eb="2">
      <t>キゾン</t>
    </rPh>
    <rPh sb="2" eb="4">
      <t>ジュウタク</t>
    </rPh>
    <phoneticPr fontId="1"/>
  </si>
  <si>
    <t>新設</t>
    <rPh sb="0" eb="2">
      <t>シンセツ</t>
    </rPh>
    <phoneticPr fontId="1"/>
  </si>
  <si>
    <t>更新</t>
    <rPh sb="0" eb="2">
      <t>コウシン</t>
    </rPh>
    <phoneticPr fontId="1"/>
  </si>
  <si>
    <t>新築住宅</t>
    <rPh sb="0" eb="2">
      <t>シンチク</t>
    </rPh>
    <rPh sb="2" eb="4">
      <t>ジュウタク</t>
    </rPh>
    <phoneticPr fontId="1"/>
  </si>
  <si>
    <t>既存住宅</t>
    <rPh sb="0" eb="2">
      <t>キゾン</t>
    </rPh>
    <rPh sb="2" eb="4">
      <t>ジュウタク</t>
    </rPh>
    <phoneticPr fontId="1"/>
  </si>
  <si>
    <t>標準処理型5人槽</t>
    <rPh sb="0" eb="2">
      <t>ヒョウジュン</t>
    </rPh>
    <rPh sb="2" eb="5">
      <t>ショリガタ</t>
    </rPh>
    <rPh sb="6" eb="8">
      <t>ニンソウ</t>
    </rPh>
    <phoneticPr fontId="1"/>
  </si>
  <si>
    <t>高度処理型5人槽</t>
    <rPh sb="0" eb="2">
      <t>コウド</t>
    </rPh>
    <rPh sb="2" eb="5">
      <t>ショリガタ</t>
    </rPh>
    <rPh sb="6" eb="8">
      <t>ニンソウ</t>
    </rPh>
    <phoneticPr fontId="1"/>
  </si>
  <si>
    <t>浄化槽処理対象人員算定調書</t>
    <rPh sb="0" eb="3">
      <t>ジョウカソウ</t>
    </rPh>
    <rPh sb="3" eb="5">
      <t>ショリ</t>
    </rPh>
    <rPh sb="5" eb="7">
      <t>タイショウ</t>
    </rPh>
    <rPh sb="7" eb="9">
      <t>ジンイン</t>
    </rPh>
    <rPh sb="9" eb="11">
      <t>サンテイ</t>
    </rPh>
    <rPh sb="11" eb="13">
      <t>チョウショ</t>
    </rPh>
    <phoneticPr fontId="1"/>
  </si>
  <si>
    <t>作成日</t>
    <rPh sb="0" eb="3">
      <t>サクセイビ</t>
    </rPh>
    <phoneticPr fontId="1"/>
  </si>
  <si>
    <t>浄化槽設置者に関する事項</t>
    <rPh sb="0" eb="3">
      <t>ジョウカソウ</t>
    </rPh>
    <rPh sb="3" eb="6">
      <t>セッチシャ</t>
    </rPh>
    <rPh sb="7" eb="8">
      <t>カン</t>
    </rPh>
    <rPh sb="10" eb="12">
      <t>ジコウ</t>
    </rPh>
    <phoneticPr fontId="1"/>
  </si>
  <si>
    <t>住宅に関する事項</t>
    <rPh sb="0" eb="2">
      <t>ジュウタク</t>
    </rPh>
    <rPh sb="3" eb="4">
      <t>カン</t>
    </rPh>
    <rPh sb="6" eb="8">
      <t>ジコウ</t>
    </rPh>
    <phoneticPr fontId="1"/>
  </si>
  <si>
    <t>浄化槽等に関する事項</t>
    <rPh sb="0" eb="3">
      <t>ジョウカソウ</t>
    </rPh>
    <rPh sb="3" eb="4">
      <t>トウ</t>
    </rPh>
    <rPh sb="5" eb="6">
      <t>カン</t>
    </rPh>
    <rPh sb="8" eb="10">
      <t>ジコウ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</si>
  <si>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</si>
  <si>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年月日</t>
    <rPh sb="0" eb="3">
      <t>ネンガッピ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</si>
  <si>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</si>
  <si>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</si>
  <si>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</si>
  <si>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</si>
  <si>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</si>
  <si>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</si>
  <si>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処理対象住宅</t>
    <rPh sb="0" eb="2">
      <t>ショリ</t>
    </rPh>
    <rPh sb="2" eb="4">
      <t>タイショウ</t>
    </rPh>
    <rPh sb="4" eb="6">
      <t>ジュウタク</t>
    </rPh>
    <phoneticPr fontId="1"/>
  </si>
  <si>
    <t>建築区分</t>
    <rPh sb="0" eb="2">
      <t>ケンチク</t>
    </rPh>
    <rPh sb="2" eb="4">
      <t>クブン</t>
    </rPh>
    <phoneticPr fontId="1"/>
  </si>
  <si>
    <t>延べ面積</t>
    <rPh sb="0" eb="1">
      <t>ノ</t>
    </rPh>
    <rPh sb="2" eb="4">
      <t>メンセキ</t>
    </rPh>
    <phoneticPr fontId="1"/>
  </si>
  <si>
    <t>浴室／台所</t>
    <rPh sb="0" eb="2">
      <t>ヨクシツ</t>
    </rPh>
    <rPh sb="3" eb="5">
      <t>ダイドコロ</t>
    </rPh>
    <phoneticPr fontId="1"/>
  </si>
  <si>
    <t>浴室数</t>
    <rPh sb="0" eb="2">
      <t>ヨクシツ</t>
    </rPh>
    <rPh sb="2" eb="3">
      <t>スウ</t>
    </rPh>
    <phoneticPr fontId="1"/>
  </si>
  <si>
    <t>台所数</t>
    <rPh sb="0" eb="2">
      <t>ダイドコロ</t>
    </rPh>
    <rPh sb="2" eb="3">
      <t>スウ</t>
    </rPh>
    <phoneticPr fontId="1"/>
  </si>
  <si>
    <t>居住人員</t>
    <rPh sb="0" eb="2">
      <t>キョジュウ</t>
    </rPh>
    <rPh sb="2" eb="4">
      <t>ジンイン</t>
    </rPh>
    <phoneticPr fontId="1"/>
  </si>
  <si>
    <t>現在定住</t>
    <rPh sb="0" eb="2">
      <t>ゲンザイ</t>
    </rPh>
    <rPh sb="2" eb="4">
      <t>テイジュウ</t>
    </rPh>
    <phoneticPr fontId="1"/>
  </si>
  <si>
    <t>増加予定</t>
    <rPh sb="0" eb="2">
      <t>ゾウカ</t>
    </rPh>
    <rPh sb="2" eb="4">
      <t>ヨテイ</t>
    </rPh>
    <phoneticPr fontId="1"/>
  </si>
  <si>
    <t>計</t>
    <rPh sb="0" eb="1">
      <t>ケイ</t>
    </rPh>
    <phoneticPr fontId="1"/>
  </si>
  <si>
    <t>自家用水道</t>
    <rPh sb="0" eb="3">
      <t>ジカヨウ</t>
    </rPh>
    <rPh sb="3" eb="5">
      <t>スイドウ</t>
    </rPh>
    <phoneticPr fontId="1"/>
  </si>
  <si>
    <t>浄化槽
設置区分</t>
    <rPh sb="0" eb="3">
      <t>ジョウカソウ</t>
    </rPh>
    <rPh sb="4" eb="6">
      <t>セッチ</t>
    </rPh>
    <rPh sb="6" eb="8">
      <t>クブン</t>
    </rPh>
    <rPh sb="7" eb="8">
      <t>ブン</t>
    </rPh>
    <phoneticPr fontId="1"/>
  </si>
  <si>
    <t>日平均
水道使用量</t>
    <rPh sb="0" eb="1">
      <t>ニチ</t>
    </rPh>
    <rPh sb="1" eb="3">
      <t>ヘイキン</t>
    </rPh>
    <rPh sb="4" eb="6">
      <t>スイドウ</t>
    </rPh>
    <rPh sb="6" eb="9">
      <t>シヨウリョウ</t>
    </rPh>
    <phoneticPr fontId="1"/>
  </si>
  <si>
    <t>（過去1年間）</t>
    <rPh sb="1" eb="3">
      <t>カコ</t>
    </rPh>
    <rPh sb="4" eb="6">
      <t>ネンカン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</si>
  <si>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</si>
  <si>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</si>
  <si>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どちらかを選択</t>
    <rPh sb="5" eb="7">
      <t>センタク</t>
    </rPh>
    <phoneticPr fontId="1"/>
  </si>
  <si>
    <t>人槽符号</t>
    <rPh sb="0" eb="2">
      <t>ニンソウ</t>
    </rPh>
    <rPh sb="2" eb="4">
      <t>フゴウ</t>
    </rPh>
    <phoneticPr fontId="1"/>
  </si>
  <si>
    <t>使用あり</t>
    <rPh sb="0" eb="2">
      <t>シヨウ</t>
    </rPh>
    <phoneticPr fontId="1"/>
  </si>
  <si>
    <t>使用なし</t>
    <rPh sb="0" eb="2">
      <t>シヨウ</t>
    </rPh>
    <phoneticPr fontId="1"/>
  </si>
  <si>
    <t>人槽区分</t>
    <rPh sb="0" eb="2">
      <t>ニンソウ</t>
    </rPh>
    <rPh sb="2" eb="4">
      <t>クブン</t>
    </rPh>
    <phoneticPr fontId="1"/>
  </si>
  <si>
    <t>人槽符号表</t>
    <rPh sb="0" eb="2">
      <t>ニンソウ</t>
    </rPh>
    <rPh sb="2" eb="4">
      <t>フゴウ</t>
    </rPh>
    <rPh sb="4" eb="5">
      <t>ヒョウ</t>
    </rPh>
    <phoneticPr fontId="1"/>
  </si>
  <si>
    <t>人槽区分表</t>
    <rPh sb="0" eb="2">
      <t>ニンソウ</t>
    </rPh>
    <rPh sb="2" eb="4">
      <t>クブン</t>
    </rPh>
    <rPh sb="4" eb="5">
      <t>ヒョウ</t>
    </rPh>
    <phoneticPr fontId="1"/>
  </si>
  <si>
    <t>=OR(AND(COUNTA($C$32)&lt;&gt;0,$C$32="新築住宅"),AND(COUNT($H$32)&lt;&gt;0,$H$32&lt;=130),AND(AND(COUNT($M$32)&lt;&gt;0,COUNT($Q$32)&lt;&gt;0),AND($M$32&gt;=2,$Q$32&gt;=2)),AND(COUNT($AC$32)&lt;&gt;0,$AC$32&gt;5))</t>
    <phoneticPr fontId="1"/>
  </si>
  <si>
    <t>=OR(OR(AND(COUNTA($C$32)&lt;&gt;0,$C$32="新築住宅"),AND(COUNT($H$32)&lt;&gt;0,$H$32&lt;=130),AND(AND(COUNT($M$32)&lt;&gt;0,COUNT($Q$32)&lt;&gt;0),AND($M$32&gt;=2,$Q$32&gt;=2)),AND(COUNT($AC$32)&lt;&gt;0,$AC$32&gt;5)),AND(COUNTA($AG$32)&lt;&gt;0,$AG$32="使用あり"))</t>
    <phoneticPr fontId="1"/>
  </si>
  <si>
    <t>自家用水道</t>
    <rPh sb="0" eb="3">
      <t>ジカヨウ</t>
    </rPh>
    <rPh sb="3" eb="5">
      <t>スイドウ</t>
    </rPh>
    <phoneticPr fontId="1"/>
  </si>
  <si>
    <t>浄化槽
設置区分</t>
    <rPh sb="0" eb="3">
      <t>ジョウカソウ</t>
    </rPh>
    <rPh sb="4" eb="6">
      <t>セッチ</t>
    </rPh>
    <rPh sb="6" eb="8">
      <t>クブン</t>
    </rPh>
    <phoneticPr fontId="1"/>
  </si>
  <si>
    <t>浄化槽等に関する事項</t>
    <rPh sb="0" eb="3">
      <t>ジョウカソウ</t>
    </rPh>
    <rPh sb="3" eb="4">
      <t>トウ</t>
    </rPh>
    <rPh sb="5" eb="6">
      <t>カン</t>
    </rPh>
    <rPh sb="8" eb="10">
      <t>ジコウ</t>
    </rPh>
    <phoneticPr fontId="1"/>
  </si>
  <si>
    <t>日平均
水道使用量</t>
    <rPh sb="0" eb="1">
      <t>ニチ</t>
    </rPh>
    <rPh sb="1" eb="3">
      <t>ヘイキン</t>
    </rPh>
    <rPh sb="4" eb="6">
      <t>スイドウ</t>
    </rPh>
    <rPh sb="6" eb="9">
      <t>シヨウリョウ</t>
    </rPh>
    <phoneticPr fontId="1"/>
  </si>
  <si>
    <t>（過去1年間）</t>
    <rPh sb="1" eb="3">
      <t>カコ</t>
    </rPh>
    <rPh sb="4" eb="6">
      <t>ネンカン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</si>
  <si>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</si>
  <si>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</si>
  <si>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高度処理型5人槽</t>
    <rPh sb="0" eb="2">
      <t>コウド</t>
    </rPh>
    <rPh sb="2" eb="5">
      <t>ショリガタ</t>
    </rPh>
    <rPh sb="6" eb="8">
      <t>ニンソウ</t>
    </rPh>
    <phoneticPr fontId="1"/>
  </si>
  <si>
    <t>どちらかを選択</t>
    <rPh sb="5" eb="7">
      <t>センタク</t>
    </rPh>
    <phoneticPr fontId="1"/>
  </si>
  <si>
    <t>浄化槽性能選択</t>
    <rPh sb="0" eb="3">
      <t>ジョウカソウ</t>
    </rPh>
    <rPh sb="3" eb="5">
      <t>セイノウ</t>
    </rPh>
    <rPh sb="5" eb="7">
      <t>センタク</t>
    </rPh>
    <phoneticPr fontId="1"/>
  </si>
  <si>
    <t>浄化槽性能選択</t>
    <rPh sb="0" eb="3">
      <t>ジョウカソウ</t>
    </rPh>
    <rPh sb="3" eb="5">
      <t>セイノウ</t>
    </rPh>
    <rPh sb="5" eb="7">
      <t>センタク</t>
    </rPh>
    <phoneticPr fontId="1"/>
  </si>
  <si>
    <t>適正</t>
    <rPh sb="0" eb="2">
      <t>テキセイ</t>
    </rPh>
    <phoneticPr fontId="1"/>
  </si>
  <si>
    <t>不適正</t>
    <rPh sb="0" eb="3">
      <t>フテキセイ</t>
    </rPh>
    <phoneticPr fontId="1"/>
  </si>
  <si>
    <t>維持管理
状況</t>
    <rPh sb="0" eb="2">
      <t>イジ</t>
    </rPh>
    <rPh sb="2" eb="4">
      <t>カンリ</t>
    </rPh>
    <rPh sb="5" eb="7">
      <t>ジョウキョウ</t>
    </rPh>
    <phoneticPr fontId="1"/>
  </si>
  <si>
    <t>（過去3年間）</t>
    <rPh sb="1" eb="3">
      <t>カコ</t>
    </rPh>
    <rPh sb="4" eb="6">
      <t>ネンカン</t>
    </rPh>
    <phoneticPr fontId="1"/>
  </si>
  <si>
    <t>維持管理
状況</t>
    <rPh sb="0" eb="2">
      <t>イジ</t>
    </rPh>
    <rPh sb="2" eb="4">
      <t>カンリ</t>
    </rPh>
    <rPh sb="5" eb="7">
      <t>ジョウキョウ</t>
    </rPh>
    <phoneticPr fontId="1"/>
  </si>
  <si>
    <t>=AND(AND(AND(AND(COUNTA($C$32)&lt;&gt;0,$C$32="既存住宅"),AND(COUNT($H$32)&lt;&gt;0,$H$32&gt;130),AND(OR(COUNT($M$32)&lt;&gt;0,COUNT($Q$32)&lt;&gt;0),OR($M$32&lt;=1,$Q$32&lt;=1)),AND(COUNT($AC$32)&lt;&gt;0,$AC$32&lt;=5)),AND(COUNTA($AG$32)&lt;&gt;0,$AG$32="使用なし")),OR(AND(AND(COUNTA($C$41)&lt;&gt;0,$C$41="新設"),AND(COUNT($H$41)&lt;&gt;0,$H$41&lt;750)),AND(AND(AND(COUNTA($C$41)&lt;&gt;0,$C$41="更新"),AND(COUNT($H$41)&lt;&gt;0,$H$41&lt;1000)),AND(COUNTA($P$41)&lt;&gt;0,$P$41="適正"))))</t>
    <phoneticPr fontId="1"/>
  </si>
  <si>
    <t>=OR(OR(OR(AND(COUNTA($C$32)&lt;&gt;0,$C$32="新築住宅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t>
    <rPh sb="243" eb="245">
      <t>シンセツ</t>
    </rPh>
    <rPh sb="280" eb="282">
      <t>コウシン</t>
    </rPh>
    <phoneticPr fontId="1"/>
  </si>
  <si>
    <t>=OR(OR(OR(AND(COUNTA($C$32)&lt;&gt;0,$C$32="新築住宅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t>
    <phoneticPr fontId="1"/>
  </si>
  <si>
    <t>=OR(OR(OR(OR(COUNTA($C$32)=0,$C$32="新築住宅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t>
    <rPh sb="423" eb="425">
      <t>コウシン</t>
    </rPh>
    <phoneticPr fontId="1"/>
  </si>
  <si>
    <t>=OR(OR(OR(OR(COUNTA($C$32)=0,$C$32="新築住宅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t>
    <phoneticPr fontId="1"/>
  </si>
  <si>
    <t>花巻市花城町9-30</t>
    <rPh sb="0" eb="3">
      <t>ハナマキシ</t>
    </rPh>
    <rPh sb="3" eb="6">
      <t>カジョウマチ</t>
    </rPh>
    <phoneticPr fontId="1"/>
  </si>
  <si>
    <t>花巻　太郎</t>
    <rPh sb="0" eb="2">
      <t>ハナマキ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</si>
</sst>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0"/>
    <numFmt numFmtId="177" formatCode="#,##0.00&quot;㎡&quot;"/>
    <numFmt numFmtId="178" formatCode="0&quot;箇所&quot;"/>
    <numFmt numFmtId="179" formatCode="0&quot;人&quot;"/>
    <numFmt numFmtId="180" formatCode="#,##0&quot;ℓ／日&quot;"/>
    <numFmt numFmtId="181" formatCode="&quot;標準処理型&quot;0&quot;人槽&quot;"/>
    <numFmt numFmtId="182" formatCode="&quot;高度処理型&quot;0&quot;人槽&quot;"/>
    <numFmt numFmtId="183" formatCode="0_ "/>
    <numFmt numFmtId="184" formatCode="#,##0_ "/>
    <numFmt numFmtId="185" formatCode="0&quot;人槽&quot;"/>
    <numFmt numFmtId="186" formatCode="#,##0&quot;ℓ／日未満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2"/>
      <color rgb="FF008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5" tint="0.40000610370189521"/>
        </stop>
        <stop position="0.5">
          <color theme="0"/>
        </stop>
        <stop position="1">
          <color theme="5" tint="0.40000610370189521"/>
        </stop>
      </gradient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84" fontId="2" fillId="2" borderId="27" xfId="0" applyNumberFormat="1" applyFont="1" applyFill="1" applyBorder="1" applyAlignment="1">
      <alignment vertical="center"/>
    </xf>
    <xf numFmtId="184" fontId="2" fillId="2" borderId="9" xfId="0" applyNumberFormat="1" applyFont="1" applyFill="1" applyBorder="1" applyAlignment="1">
      <alignment vertical="center"/>
    </xf>
    <xf numFmtId="184" fontId="2" fillId="2" borderId="12" xfId="0" applyNumberFormat="1" applyFont="1" applyFill="1" applyBorder="1" applyAlignment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5" xfId="0" applyNumberFormat="1" applyFont="1" applyFill="1" applyBorder="1" applyAlignment="1">
      <alignment vertical="center"/>
    </xf>
    <xf numFmtId="183" fontId="2" fillId="0" borderId="21" xfId="0" applyNumberFormat="1" applyFont="1" applyFill="1" applyBorder="1" applyAlignment="1">
      <alignment vertical="center"/>
    </xf>
    <xf numFmtId="183" fontId="2" fillId="0" borderId="31" xfId="0" applyNumberFormat="1" applyFont="1" applyFill="1" applyBorder="1">
      <alignment vertical="center"/>
    </xf>
    <xf numFmtId="181" fontId="2" fillId="0" borderId="28" xfId="0" applyNumberFormat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181" fontId="2" fillId="0" borderId="1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81" fontId="2" fillId="2" borderId="10" xfId="0" applyNumberFormat="1" applyFont="1" applyFill="1" applyBorder="1" applyAlignment="1">
      <alignment horizontal="left" vertical="center"/>
    </xf>
    <xf numFmtId="181" fontId="2" fillId="2" borderId="13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horizontal="left" vertical="center"/>
    </xf>
    <xf numFmtId="182" fontId="6" fillId="0" borderId="11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8" borderId="0" xfId="0" applyNumberFormat="1" applyFont="1" applyFill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indent="1"/>
    </xf>
    <xf numFmtId="0" fontId="2" fillId="3" borderId="36" xfId="0" applyFont="1" applyFill="1" applyBorder="1" applyAlignment="1">
      <alignment horizontal="distributed" vertical="center" indent="5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176" fontId="2" fillId="6" borderId="5" xfId="0" applyNumberFormat="1" applyFont="1" applyFill="1" applyBorder="1" applyAlignment="1" applyProtection="1">
      <alignment horizontal="center" vertical="center"/>
      <protection locked="0"/>
    </xf>
    <xf numFmtId="176" fontId="2" fillId="6" borderId="8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distributed" vertical="center" indent="11"/>
    </xf>
    <xf numFmtId="0" fontId="2" fillId="3" borderId="36" xfId="0" applyFont="1" applyFill="1" applyBorder="1" applyAlignment="1">
      <alignment horizontal="distributed" vertical="center" indent="7"/>
    </xf>
    <xf numFmtId="0" fontId="2" fillId="6" borderId="36" xfId="0" applyFont="1" applyFill="1" applyBorder="1" applyAlignment="1" applyProtection="1">
      <alignment vertical="center" wrapText="1"/>
      <protection locked="0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9" fontId="2" fillId="6" borderId="23" xfId="0" applyNumberFormat="1" applyFont="1" applyFill="1" applyBorder="1" applyAlignment="1" applyProtection="1">
      <alignment horizontal="center" vertical="center"/>
      <protection locked="0"/>
    </xf>
    <xf numFmtId="179" fontId="2" fillId="6" borderId="23" xfId="0" applyNumberFormat="1" applyFont="1" applyFill="1" applyBorder="1" applyAlignment="1">
      <alignment horizontal="center" vertical="center"/>
    </xf>
    <xf numFmtId="179" fontId="2" fillId="6" borderId="22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177" fontId="2" fillId="6" borderId="23" xfId="0" applyNumberFormat="1" applyFont="1" applyFill="1" applyBorder="1" applyAlignment="1" applyProtection="1">
      <alignment horizontal="center" vertical="center"/>
      <protection locked="0"/>
    </xf>
    <xf numFmtId="177" fontId="2" fillId="6" borderId="22" xfId="0" applyNumberFormat="1" applyFont="1" applyFill="1" applyBorder="1" applyAlignment="1" applyProtection="1">
      <alignment horizontal="center" vertical="center"/>
      <protection locked="0"/>
    </xf>
    <xf numFmtId="178" fontId="2" fillId="6" borderId="15" xfId="0" applyNumberFormat="1" applyFont="1" applyFill="1" applyBorder="1" applyAlignment="1" applyProtection="1">
      <alignment horizontal="center" vertical="center"/>
      <protection locked="0"/>
    </xf>
    <xf numFmtId="178" fontId="2" fillId="6" borderId="38" xfId="0" applyNumberFormat="1" applyFont="1" applyFill="1" applyBorder="1" applyAlignment="1" applyProtection="1">
      <alignment horizontal="center" vertical="center"/>
      <protection locked="0"/>
    </xf>
    <xf numFmtId="178" fontId="2" fillId="6" borderId="19" xfId="0" applyNumberFormat="1" applyFont="1" applyFill="1" applyBorder="1" applyAlignment="1" applyProtection="1">
      <alignment horizontal="center" vertical="center"/>
      <protection locked="0"/>
    </xf>
    <xf numFmtId="178" fontId="2" fillId="6" borderId="39" xfId="0" applyNumberFormat="1" applyFont="1" applyFill="1" applyBorder="1" applyAlignment="1" applyProtection="1">
      <alignment horizontal="center" vertical="center"/>
      <protection locked="0"/>
    </xf>
    <xf numFmtId="178" fontId="2" fillId="6" borderId="16" xfId="0" applyNumberFormat="1" applyFont="1" applyFill="1" applyBorder="1" applyAlignment="1" applyProtection="1">
      <alignment horizontal="center" vertical="center"/>
      <protection locked="0"/>
    </xf>
    <xf numFmtId="178" fontId="2" fillId="6" borderId="20" xfId="0" applyNumberFormat="1" applyFont="1" applyFill="1" applyBorder="1" applyAlignment="1" applyProtection="1">
      <alignment horizontal="center" vertical="center"/>
      <protection locked="0"/>
    </xf>
    <xf numFmtId="179" fontId="2" fillId="6" borderId="21" xfId="0" applyNumberFormat="1" applyFont="1" applyFill="1" applyBorder="1" applyAlignment="1" applyProtection="1">
      <alignment horizontal="center" vertical="center"/>
      <protection locked="0"/>
    </xf>
    <xf numFmtId="180" fontId="2" fillId="6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181" fontId="2" fillId="6" borderId="36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distributed" vertical="center" indent="5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176" fontId="2" fillId="6" borderId="5" xfId="0" applyNumberFormat="1" applyFont="1" applyFill="1" applyBorder="1" applyAlignment="1" applyProtection="1">
      <alignment horizontal="center" vertical="center"/>
    </xf>
    <xf numFmtId="176" fontId="2" fillId="6" borderId="8" xfId="0" applyNumberFormat="1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distributed" vertical="center" indent="11"/>
    </xf>
    <xf numFmtId="0" fontId="2" fillId="3" borderId="36" xfId="0" applyFont="1" applyFill="1" applyBorder="1" applyAlignment="1" applyProtection="1">
      <alignment horizontal="distributed" vertical="center" indent="7"/>
    </xf>
    <xf numFmtId="0" fontId="2" fillId="6" borderId="36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180" fontId="2" fillId="6" borderId="36" xfId="0" applyNumberFormat="1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177" fontId="2" fillId="6" borderId="23" xfId="0" applyNumberFormat="1" applyFont="1" applyFill="1" applyBorder="1" applyAlignment="1" applyProtection="1">
      <alignment horizontal="center" vertical="center"/>
    </xf>
    <xf numFmtId="177" fontId="2" fillId="6" borderId="22" xfId="0" applyNumberFormat="1" applyFont="1" applyFill="1" applyBorder="1" applyAlignment="1" applyProtection="1">
      <alignment horizontal="center" vertical="center"/>
    </xf>
    <xf numFmtId="178" fontId="2" fillId="6" borderId="15" xfId="0" applyNumberFormat="1" applyFont="1" applyFill="1" applyBorder="1" applyAlignment="1" applyProtection="1">
      <alignment horizontal="center" vertical="center"/>
    </xf>
    <xf numFmtId="178" fontId="2" fillId="6" borderId="38" xfId="0" applyNumberFormat="1" applyFont="1" applyFill="1" applyBorder="1" applyAlignment="1" applyProtection="1">
      <alignment horizontal="center" vertical="center"/>
    </xf>
    <xf numFmtId="178" fontId="2" fillId="6" borderId="19" xfId="0" applyNumberFormat="1" applyFont="1" applyFill="1" applyBorder="1" applyAlignment="1" applyProtection="1">
      <alignment horizontal="center" vertical="center"/>
    </xf>
    <xf numFmtId="178" fontId="2" fillId="6" borderId="39" xfId="0" applyNumberFormat="1" applyFont="1" applyFill="1" applyBorder="1" applyAlignment="1" applyProtection="1">
      <alignment horizontal="center" vertical="center"/>
    </xf>
    <xf numFmtId="178" fontId="2" fillId="6" borderId="16" xfId="0" applyNumberFormat="1" applyFont="1" applyFill="1" applyBorder="1" applyAlignment="1" applyProtection="1">
      <alignment horizontal="center" vertical="center"/>
    </xf>
    <xf numFmtId="178" fontId="2" fillId="6" borderId="20" xfId="0" applyNumberFormat="1" applyFont="1" applyFill="1" applyBorder="1" applyAlignment="1" applyProtection="1">
      <alignment horizontal="center" vertical="center"/>
    </xf>
    <xf numFmtId="179" fontId="2" fillId="6" borderId="21" xfId="0" applyNumberFormat="1" applyFont="1" applyFill="1" applyBorder="1" applyAlignment="1" applyProtection="1">
      <alignment horizontal="center" vertical="center"/>
    </xf>
    <xf numFmtId="179" fontId="2" fillId="6" borderId="23" xfId="0" applyNumberFormat="1" applyFont="1" applyFill="1" applyBorder="1" applyAlignment="1" applyProtection="1">
      <alignment horizontal="center" vertical="center"/>
    </xf>
    <xf numFmtId="179" fontId="2" fillId="6" borderId="22" xfId="0" applyNumberFormat="1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81" fontId="2" fillId="6" borderId="36" xfId="0" applyNumberFormat="1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186" fontId="2" fillId="7" borderId="13" xfId="0" applyNumberFormat="1" applyFont="1" applyFill="1" applyBorder="1" applyAlignment="1">
      <alignment horizontal="right" vertical="center" indent="1"/>
    </xf>
    <xf numFmtId="186" fontId="2" fillId="7" borderId="14" xfId="0" applyNumberFormat="1" applyFont="1" applyFill="1" applyBorder="1" applyAlignment="1">
      <alignment horizontal="right" vertical="center" indent="1"/>
    </xf>
    <xf numFmtId="186" fontId="2" fillId="7" borderId="33" xfId="0" applyNumberFormat="1" applyFont="1" applyFill="1" applyBorder="1" applyAlignment="1">
      <alignment horizontal="right" vertical="center" indent="1"/>
    </xf>
    <xf numFmtId="186" fontId="2" fillId="7" borderId="34" xfId="0" applyNumberFormat="1" applyFont="1" applyFill="1" applyBorder="1" applyAlignment="1">
      <alignment horizontal="right" vertical="center" indent="1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86" fontId="2" fillId="7" borderId="32" xfId="0" applyNumberFormat="1" applyFont="1" applyFill="1" applyBorder="1" applyAlignment="1">
      <alignment horizontal="right" vertical="center" indent="1"/>
    </xf>
    <xf numFmtId="186" fontId="2" fillId="7" borderId="12" xfId="0" applyNumberFormat="1" applyFont="1" applyFill="1" applyBorder="1" applyAlignment="1">
      <alignment horizontal="right" vertical="center" indent="1"/>
    </xf>
    <xf numFmtId="184" fontId="2" fillId="2" borderId="12" xfId="0" applyNumberFormat="1" applyFont="1" applyFill="1" applyBorder="1" applyAlignment="1">
      <alignment vertical="center"/>
    </xf>
    <xf numFmtId="184" fontId="2" fillId="2" borderId="13" xfId="0" applyNumberFormat="1" applyFont="1" applyFill="1" applyBorder="1" applyAlignment="1">
      <alignment vertical="center"/>
    </xf>
    <xf numFmtId="184" fontId="2" fillId="2" borderId="14" xfId="0" applyNumberFormat="1" applyFont="1" applyFill="1" applyBorder="1" applyAlignment="1">
      <alignment vertical="center"/>
    </xf>
    <xf numFmtId="185" fontId="2" fillId="7" borderId="41" xfId="0" applyNumberFormat="1" applyFont="1" applyFill="1" applyBorder="1" applyAlignment="1">
      <alignment horizontal="right" vertical="center" indent="1"/>
    </xf>
    <xf numFmtId="185" fontId="0" fillId="0" borderId="41" xfId="0" applyNumberFormat="1" applyBorder="1" applyAlignment="1">
      <alignment horizontal="right" vertical="center" indent="1"/>
    </xf>
    <xf numFmtId="185" fontId="2" fillId="7" borderId="42" xfId="0" applyNumberFormat="1" applyFont="1" applyFill="1" applyBorder="1" applyAlignment="1">
      <alignment horizontal="right" vertical="center" indent="1"/>
    </xf>
    <xf numFmtId="185" fontId="0" fillId="0" borderId="42" xfId="0" applyNumberFormat="1" applyBorder="1" applyAlignment="1">
      <alignment horizontal="right" vertical="center" indent="1"/>
    </xf>
    <xf numFmtId="185" fontId="2" fillId="7" borderId="40" xfId="0" applyNumberFormat="1" applyFont="1" applyFill="1" applyBorder="1" applyAlignment="1">
      <alignment horizontal="right" vertical="center" indent="1"/>
    </xf>
    <xf numFmtId="185" fontId="0" fillId="0" borderId="40" xfId="0" applyNumberFormat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83" fontId="2" fillId="0" borderId="15" xfId="0" applyNumberFormat="1" applyFont="1" applyFill="1" applyBorder="1" applyAlignment="1">
      <alignment vertical="center"/>
    </xf>
    <xf numFmtId="183" fontId="2" fillId="0" borderId="17" xfId="0" applyNumberFormat="1" applyFont="1" applyFill="1" applyBorder="1" applyAlignment="1">
      <alignment vertical="center"/>
    </xf>
    <xf numFmtId="183" fontId="2" fillId="0" borderId="19" xfId="0" applyNumberFormat="1" applyFont="1" applyFill="1" applyBorder="1" applyAlignment="1">
      <alignment vertical="center"/>
    </xf>
    <xf numFmtId="183" fontId="2" fillId="2" borderId="33" xfId="0" applyNumberFormat="1" applyFont="1" applyFill="1" applyBorder="1" applyAlignment="1">
      <alignment vertical="center"/>
    </xf>
    <xf numFmtId="183" fontId="2" fillId="2" borderId="34" xfId="0" applyNumberFormat="1" applyFont="1" applyFill="1" applyBorder="1" applyAlignment="1">
      <alignment vertical="center"/>
    </xf>
    <xf numFmtId="183" fontId="2" fillId="2" borderId="32" xfId="0" applyNumberFormat="1" applyFont="1" applyFill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6" xfId="0" applyNumberFormat="1" applyFont="1" applyFill="1" applyBorder="1" applyAlignment="1">
      <alignment vertical="center"/>
    </xf>
    <xf numFmtId="183" fontId="2" fillId="0" borderId="7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3" fontId="0" fillId="0" borderId="17" xfId="0" applyNumberFormat="1" applyBorder="1" applyAlignment="1">
      <alignment vertical="center"/>
    </xf>
    <xf numFmtId="183" fontId="0" fillId="0" borderId="19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6" borderId="3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3" borderId="46" xfId="0" applyNumberFormat="1" applyFont="1" applyFill="1" applyBorder="1" applyAlignment="1">
      <alignment horizontal="center" vertical="center"/>
    </xf>
    <xf numFmtId="0" fontId="5" fillId="3" borderId="47" xfId="0" applyNumberFormat="1" applyFont="1" applyFill="1" applyBorder="1" applyAlignment="1">
      <alignment horizontal="center" vertical="center"/>
    </xf>
    <xf numFmtId="0" fontId="5" fillId="3" borderId="48" xfId="0" applyNumberFormat="1" applyFont="1" applyFill="1" applyBorder="1" applyAlignment="1">
      <alignment horizontal="center" vertical="center"/>
    </xf>
    <xf numFmtId="0" fontId="6" fillId="3" borderId="4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/>
    </xf>
    <xf numFmtId="0" fontId="6" fillId="3" borderId="48" xfId="0" applyNumberFormat="1" applyFont="1" applyFill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vertical="top" wrapText="1"/>
    </xf>
    <xf numFmtId="0" fontId="4" fillId="5" borderId="0" xfId="0" applyNumberFormat="1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</cellXfs>
  <cellStyles count="1">
    <cellStyle name="標準" xfId="0" builtinId="0"/>
  </cellStyles>
  <dxfs count="9">
    <dxf>
      <numFmt numFmtId="187" formatCode=";;;"/>
      <fill>
        <patternFill patternType="none">
          <bgColor auto="1"/>
        </patternFill>
      </fill>
      <border>
        <left/>
        <right/>
        <top/>
        <bottom/>
      </border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</dxf>
    <dxf>
      <numFmt numFmtId="187" formatCode=";;;"/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37</xdr:col>
      <xdr:colOff>9525</xdr:colOff>
      <xdr:row>51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6181725" cy="858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0</xdr:rowOff>
    </xdr:from>
    <xdr:to>
      <xdr:col>13</xdr:col>
      <xdr:colOff>85725</xdr:colOff>
      <xdr:row>8</xdr:row>
      <xdr:rowOff>85725</xdr:rowOff>
    </xdr:to>
    <xdr:sp macro="" textlink="">
      <xdr:nvSpPr>
        <xdr:cNvPr id="2" name="角丸四角形 1"/>
        <xdr:cNvSpPr/>
      </xdr:nvSpPr>
      <xdr:spPr>
        <a:xfrm>
          <a:off x="771525" y="120015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85725</xdr:colOff>
      <xdr:row>16</xdr:row>
      <xdr:rowOff>0</xdr:rowOff>
    </xdr:from>
    <xdr:to>
      <xdr:col>18</xdr:col>
      <xdr:colOff>85725</xdr:colOff>
      <xdr:row>17</xdr:row>
      <xdr:rowOff>85725</xdr:rowOff>
    </xdr:to>
    <xdr:sp macro="" textlink="">
      <xdr:nvSpPr>
        <xdr:cNvPr id="3" name="角丸四角形 2"/>
        <xdr:cNvSpPr/>
      </xdr:nvSpPr>
      <xdr:spPr>
        <a:xfrm>
          <a:off x="1628775" y="274320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36</xdr:col>
      <xdr:colOff>0</xdr:colOff>
      <xdr:row>17</xdr:row>
      <xdr:rowOff>85725</xdr:rowOff>
    </xdr:to>
    <xdr:sp macro="" textlink="">
      <xdr:nvSpPr>
        <xdr:cNvPr id="4" name="角丸四角形 3"/>
        <xdr:cNvSpPr/>
      </xdr:nvSpPr>
      <xdr:spPr>
        <a:xfrm>
          <a:off x="4629150" y="274320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85725</xdr:colOff>
      <xdr:row>22</xdr:row>
      <xdr:rowOff>85725</xdr:rowOff>
    </xdr:from>
    <xdr:to>
      <xdr:col>10</xdr:col>
      <xdr:colOff>85725</xdr:colOff>
      <xdr:row>25</xdr:row>
      <xdr:rowOff>0</xdr:rowOff>
    </xdr:to>
    <xdr:sp macro="" textlink="">
      <xdr:nvSpPr>
        <xdr:cNvPr id="5" name="角丸四角形 4"/>
        <xdr:cNvSpPr/>
      </xdr:nvSpPr>
      <xdr:spPr>
        <a:xfrm>
          <a:off x="257175" y="385762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85725</xdr:colOff>
      <xdr:row>26</xdr:row>
      <xdr:rowOff>85725</xdr:rowOff>
    </xdr:from>
    <xdr:to>
      <xdr:col>15</xdr:col>
      <xdr:colOff>85725</xdr:colOff>
      <xdr:row>28</xdr:row>
      <xdr:rowOff>0</xdr:rowOff>
    </xdr:to>
    <xdr:sp macro="" textlink="">
      <xdr:nvSpPr>
        <xdr:cNvPr id="6" name="角丸四角形 5"/>
        <xdr:cNvSpPr/>
      </xdr:nvSpPr>
      <xdr:spPr>
        <a:xfrm>
          <a:off x="1114425" y="4543425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85725</xdr:colOff>
      <xdr:row>22</xdr:row>
      <xdr:rowOff>85725</xdr:rowOff>
    </xdr:from>
    <xdr:to>
      <xdr:col>23</xdr:col>
      <xdr:colOff>85725</xdr:colOff>
      <xdr:row>25</xdr:row>
      <xdr:rowOff>0</xdr:rowOff>
    </xdr:to>
    <xdr:sp macro="" textlink="">
      <xdr:nvSpPr>
        <xdr:cNvPr id="7" name="角丸四角形 6"/>
        <xdr:cNvSpPr/>
      </xdr:nvSpPr>
      <xdr:spPr>
        <a:xfrm>
          <a:off x="2486025" y="385762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85725</xdr:colOff>
      <xdr:row>25</xdr:row>
      <xdr:rowOff>85725</xdr:rowOff>
    </xdr:from>
    <xdr:to>
      <xdr:col>31</xdr:col>
      <xdr:colOff>85725</xdr:colOff>
      <xdr:row>28</xdr:row>
      <xdr:rowOff>0</xdr:rowOff>
    </xdr:to>
    <xdr:sp macro="" textlink="">
      <xdr:nvSpPr>
        <xdr:cNvPr id="8" name="角丸四角形 7"/>
        <xdr:cNvSpPr/>
      </xdr:nvSpPr>
      <xdr:spPr>
        <a:xfrm>
          <a:off x="3857625" y="437197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85725</xdr:colOff>
      <xdr:row>22</xdr:row>
      <xdr:rowOff>85725</xdr:rowOff>
    </xdr:from>
    <xdr:to>
      <xdr:col>36</xdr:col>
      <xdr:colOff>85725</xdr:colOff>
      <xdr:row>25</xdr:row>
      <xdr:rowOff>0</xdr:rowOff>
    </xdr:to>
    <xdr:sp macro="" textlink="">
      <xdr:nvSpPr>
        <xdr:cNvPr id="9" name="角丸四角形 8"/>
        <xdr:cNvSpPr/>
      </xdr:nvSpPr>
      <xdr:spPr>
        <a:xfrm>
          <a:off x="4714875" y="385762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85724</xdr:colOff>
      <xdr:row>35</xdr:row>
      <xdr:rowOff>0</xdr:rowOff>
    </xdr:from>
    <xdr:to>
      <xdr:col>10</xdr:col>
      <xdr:colOff>85725</xdr:colOff>
      <xdr:row>37</xdr:row>
      <xdr:rowOff>85725</xdr:rowOff>
    </xdr:to>
    <xdr:sp macro="" textlink="">
      <xdr:nvSpPr>
        <xdr:cNvPr id="10" name="角丸四角形 9"/>
        <xdr:cNvSpPr/>
      </xdr:nvSpPr>
      <xdr:spPr>
        <a:xfrm>
          <a:off x="257174" y="6000750"/>
          <a:ext cx="1543051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20</xdr:col>
      <xdr:colOff>0</xdr:colOff>
      <xdr:row>37</xdr:row>
      <xdr:rowOff>85725</xdr:rowOff>
    </xdr:to>
    <xdr:sp macro="" textlink="">
      <xdr:nvSpPr>
        <xdr:cNvPr id="11" name="角丸四角形 10"/>
        <xdr:cNvSpPr/>
      </xdr:nvSpPr>
      <xdr:spPr>
        <a:xfrm>
          <a:off x="1885950" y="600075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85724</xdr:colOff>
      <xdr:row>35</xdr:row>
      <xdr:rowOff>0</xdr:rowOff>
    </xdr:from>
    <xdr:to>
      <xdr:col>29</xdr:col>
      <xdr:colOff>85725</xdr:colOff>
      <xdr:row>37</xdr:row>
      <xdr:rowOff>85725</xdr:rowOff>
    </xdr:to>
    <xdr:sp macro="" textlink="">
      <xdr:nvSpPr>
        <xdr:cNvPr id="12" name="角丸四角形 11"/>
        <xdr:cNvSpPr/>
      </xdr:nvSpPr>
      <xdr:spPr>
        <a:xfrm>
          <a:off x="3514724" y="6000750"/>
          <a:ext cx="1543051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85725</xdr:colOff>
      <xdr:row>44</xdr:row>
      <xdr:rowOff>0</xdr:rowOff>
    </xdr:from>
    <xdr:to>
      <xdr:col>11</xdr:col>
      <xdr:colOff>85725</xdr:colOff>
      <xdr:row>46</xdr:row>
      <xdr:rowOff>85725</xdr:rowOff>
    </xdr:to>
    <xdr:sp macro="" textlink="">
      <xdr:nvSpPr>
        <xdr:cNvPr id="13" name="角丸四角形 12"/>
        <xdr:cNvSpPr/>
      </xdr:nvSpPr>
      <xdr:spPr>
        <a:xfrm>
          <a:off x="428625" y="754380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85726</xdr:colOff>
      <xdr:row>44</xdr:row>
      <xdr:rowOff>0</xdr:rowOff>
    </xdr:from>
    <xdr:to>
      <xdr:col>36</xdr:col>
      <xdr:colOff>85726</xdr:colOff>
      <xdr:row>46</xdr:row>
      <xdr:rowOff>85725</xdr:rowOff>
    </xdr:to>
    <xdr:sp macro="" textlink="">
      <xdr:nvSpPr>
        <xdr:cNvPr id="14" name="角丸四角形 13"/>
        <xdr:cNvSpPr/>
      </xdr:nvSpPr>
      <xdr:spPr>
        <a:xfrm>
          <a:off x="4714876" y="754380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85726</xdr:colOff>
      <xdr:row>8</xdr:row>
      <xdr:rowOff>85725</xdr:rowOff>
    </xdr:from>
    <xdr:to>
      <xdr:col>9</xdr:col>
      <xdr:colOff>0</xdr:colOff>
      <xdr:row>11</xdr:row>
      <xdr:rowOff>85725</xdr:rowOff>
    </xdr:to>
    <xdr:cxnSp macro="">
      <xdr:nvCxnSpPr>
        <xdr:cNvPr id="16" name="直線矢印コネクタ 15"/>
        <xdr:cNvCxnSpPr>
          <a:stCxn id="2" idx="2"/>
        </xdr:cNvCxnSpPr>
      </xdr:nvCxnSpPr>
      <xdr:spPr>
        <a:xfrm flipH="1">
          <a:off x="1285876" y="14573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85726</xdr:colOff>
      <xdr:row>17</xdr:row>
      <xdr:rowOff>85725</xdr:rowOff>
    </xdr:from>
    <xdr:to>
      <xdr:col>14</xdr:col>
      <xdr:colOff>0</xdr:colOff>
      <xdr:row>20</xdr:row>
      <xdr:rowOff>85725</xdr:rowOff>
    </xdr:to>
    <xdr:cxnSp macro="">
      <xdr:nvCxnSpPr>
        <xdr:cNvPr id="17" name="直線矢印コネクタ 16"/>
        <xdr:cNvCxnSpPr>
          <a:stCxn id="3" idx="2"/>
        </xdr:cNvCxnSpPr>
      </xdr:nvCxnSpPr>
      <xdr:spPr>
        <a:xfrm flipH="1">
          <a:off x="2143126" y="3000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17</xdr:row>
      <xdr:rowOff>85725</xdr:rowOff>
    </xdr:from>
    <xdr:to>
      <xdr:col>31</xdr:col>
      <xdr:colOff>85725</xdr:colOff>
      <xdr:row>20</xdr:row>
      <xdr:rowOff>85725</xdr:rowOff>
    </xdr:to>
    <xdr:cxnSp macro="">
      <xdr:nvCxnSpPr>
        <xdr:cNvPr id="18" name="直線矢印コネクタ 17"/>
        <xdr:cNvCxnSpPr>
          <a:stCxn id="4" idx="2"/>
        </xdr:cNvCxnSpPr>
      </xdr:nvCxnSpPr>
      <xdr:spPr>
        <a:xfrm flipH="1">
          <a:off x="5143501" y="3000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25</xdr:row>
      <xdr:rowOff>0</xdr:rowOff>
    </xdr:from>
    <xdr:to>
      <xdr:col>6</xdr:col>
      <xdr:colOff>0</xdr:colOff>
      <xdr:row>31</xdr:row>
      <xdr:rowOff>85725</xdr:rowOff>
    </xdr:to>
    <xdr:cxnSp macro="">
      <xdr:nvCxnSpPr>
        <xdr:cNvPr id="19" name="直線矢印コネクタ 18"/>
        <xdr:cNvCxnSpPr>
          <a:stCxn id="5" idx="2"/>
        </xdr:cNvCxnSpPr>
      </xdr:nvCxnSpPr>
      <xdr:spPr>
        <a:xfrm flipH="1">
          <a:off x="771526" y="4286250"/>
          <a:ext cx="257174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85726</xdr:colOff>
      <xdr:row>28</xdr:row>
      <xdr:rowOff>0</xdr:rowOff>
    </xdr:from>
    <xdr:to>
      <xdr:col>11</xdr:col>
      <xdr:colOff>0</xdr:colOff>
      <xdr:row>31</xdr:row>
      <xdr:rowOff>85725</xdr:rowOff>
    </xdr:to>
    <xdr:cxnSp macro="">
      <xdr:nvCxnSpPr>
        <xdr:cNvPr id="20" name="直線矢印コネクタ 19"/>
        <xdr:cNvCxnSpPr>
          <a:stCxn id="6" idx="2"/>
        </xdr:cNvCxnSpPr>
      </xdr:nvCxnSpPr>
      <xdr:spPr>
        <a:xfrm flipH="1">
          <a:off x="1628776" y="4800600"/>
          <a:ext cx="257174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</xdr:colOff>
      <xdr:row>25</xdr:row>
      <xdr:rowOff>0</xdr:rowOff>
    </xdr:from>
    <xdr:to>
      <xdr:col>19</xdr:col>
      <xdr:colOff>0</xdr:colOff>
      <xdr:row>31</xdr:row>
      <xdr:rowOff>85725</xdr:rowOff>
    </xdr:to>
    <xdr:cxnSp macro="">
      <xdr:nvCxnSpPr>
        <xdr:cNvPr id="21" name="直線矢印コネクタ 20"/>
        <xdr:cNvCxnSpPr>
          <a:stCxn id="7" idx="2"/>
        </xdr:cNvCxnSpPr>
      </xdr:nvCxnSpPr>
      <xdr:spPr>
        <a:xfrm flipH="1">
          <a:off x="2400302" y="4286250"/>
          <a:ext cx="857248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</xdr:colOff>
      <xdr:row>25</xdr:row>
      <xdr:rowOff>0</xdr:rowOff>
    </xdr:from>
    <xdr:to>
      <xdr:col>19</xdr:col>
      <xdr:colOff>0</xdr:colOff>
      <xdr:row>31</xdr:row>
      <xdr:rowOff>85725</xdr:rowOff>
    </xdr:to>
    <xdr:cxnSp macro="">
      <xdr:nvCxnSpPr>
        <xdr:cNvPr id="22" name="直線矢印コネクタ 21"/>
        <xdr:cNvCxnSpPr>
          <a:stCxn id="7" idx="2"/>
        </xdr:cNvCxnSpPr>
      </xdr:nvCxnSpPr>
      <xdr:spPr>
        <a:xfrm flipH="1">
          <a:off x="3086102" y="4286250"/>
          <a:ext cx="171448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</xdr:colOff>
      <xdr:row>28</xdr:row>
      <xdr:rowOff>0</xdr:rowOff>
    </xdr:from>
    <xdr:to>
      <xdr:col>27</xdr:col>
      <xdr:colOff>0</xdr:colOff>
      <xdr:row>31</xdr:row>
      <xdr:rowOff>85725</xdr:rowOff>
    </xdr:to>
    <xdr:cxnSp macro="">
      <xdr:nvCxnSpPr>
        <xdr:cNvPr id="23" name="直線矢印コネクタ 22"/>
        <xdr:cNvCxnSpPr>
          <a:stCxn id="8" idx="2"/>
        </xdr:cNvCxnSpPr>
      </xdr:nvCxnSpPr>
      <xdr:spPr>
        <a:xfrm flipH="1">
          <a:off x="3771902" y="4800600"/>
          <a:ext cx="857248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</xdr:colOff>
      <xdr:row>28</xdr:row>
      <xdr:rowOff>0</xdr:rowOff>
    </xdr:from>
    <xdr:to>
      <xdr:col>27</xdr:col>
      <xdr:colOff>0</xdr:colOff>
      <xdr:row>31</xdr:row>
      <xdr:rowOff>85725</xdr:rowOff>
    </xdr:to>
    <xdr:cxnSp macro="">
      <xdr:nvCxnSpPr>
        <xdr:cNvPr id="24" name="直線矢印コネクタ 23"/>
        <xdr:cNvCxnSpPr>
          <a:stCxn id="8" idx="2"/>
        </xdr:cNvCxnSpPr>
      </xdr:nvCxnSpPr>
      <xdr:spPr>
        <a:xfrm flipH="1">
          <a:off x="4457702" y="4800600"/>
          <a:ext cx="171448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25</xdr:row>
      <xdr:rowOff>0</xdr:rowOff>
    </xdr:from>
    <xdr:to>
      <xdr:col>34</xdr:col>
      <xdr:colOff>85725</xdr:colOff>
      <xdr:row>31</xdr:row>
      <xdr:rowOff>85725</xdr:rowOff>
    </xdr:to>
    <xdr:cxnSp macro="">
      <xdr:nvCxnSpPr>
        <xdr:cNvPr id="25" name="直線矢印コネクタ 24"/>
        <xdr:cNvCxnSpPr>
          <a:stCxn id="9" idx="2"/>
        </xdr:cNvCxnSpPr>
      </xdr:nvCxnSpPr>
      <xdr:spPr>
        <a:xfrm>
          <a:off x="5486400" y="4286250"/>
          <a:ext cx="428625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37</xdr:row>
      <xdr:rowOff>85725</xdr:rowOff>
    </xdr:from>
    <xdr:to>
      <xdr:col>6</xdr:col>
      <xdr:colOff>0</xdr:colOff>
      <xdr:row>40</xdr:row>
      <xdr:rowOff>85725</xdr:rowOff>
    </xdr:to>
    <xdr:cxnSp macro="">
      <xdr:nvCxnSpPr>
        <xdr:cNvPr id="26" name="直線矢印コネクタ 25"/>
        <xdr:cNvCxnSpPr>
          <a:stCxn id="10" idx="2"/>
        </xdr:cNvCxnSpPr>
      </xdr:nvCxnSpPr>
      <xdr:spPr>
        <a:xfrm flipH="1">
          <a:off x="771526" y="6429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85729</xdr:colOff>
      <xdr:row>37</xdr:row>
      <xdr:rowOff>85725</xdr:rowOff>
    </xdr:from>
    <xdr:to>
      <xdr:col>15</xdr:col>
      <xdr:colOff>85725</xdr:colOff>
      <xdr:row>40</xdr:row>
      <xdr:rowOff>85725</xdr:rowOff>
    </xdr:to>
    <xdr:cxnSp macro="">
      <xdr:nvCxnSpPr>
        <xdr:cNvPr id="27" name="直線矢印コネクタ 26"/>
        <xdr:cNvCxnSpPr>
          <a:stCxn id="11" idx="2"/>
        </xdr:cNvCxnSpPr>
      </xdr:nvCxnSpPr>
      <xdr:spPr>
        <a:xfrm flipH="1">
          <a:off x="1628779" y="6429375"/>
          <a:ext cx="1028696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85726</xdr:colOff>
      <xdr:row>37</xdr:row>
      <xdr:rowOff>85725</xdr:rowOff>
    </xdr:from>
    <xdr:to>
      <xdr:col>25</xdr:col>
      <xdr:colOff>0</xdr:colOff>
      <xdr:row>40</xdr:row>
      <xdr:rowOff>85725</xdr:rowOff>
    </xdr:to>
    <xdr:cxnSp macro="">
      <xdr:nvCxnSpPr>
        <xdr:cNvPr id="66" name="直線矢印コネクタ 65"/>
        <xdr:cNvCxnSpPr>
          <a:stCxn id="12" idx="2"/>
        </xdr:cNvCxnSpPr>
      </xdr:nvCxnSpPr>
      <xdr:spPr>
        <a:xfrm flipH="1">
          <a:off x="3000376" y="6429375"/>
          <a:ext cx="12858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85726</xdr:colOff>
      <xdr:row>46</xdr:row>
      <xdr:rowOff>85725</xdr:rowOff>
    </xdr:from>
    <xdr:to>
      <xdr:col>7</xdr:col>
      <xdr:colOff>0</xdr:colOff>
      <xdr:row>49</xdr:row>
      <xdr:rowOff>85725</xdr:rowOff>
    </xdr:to>
    <xdr:cxnSp macro="">
      <xdr:nvCxnSpPr>
        <xdr:cNvPr id="67" name="直線矢印コネクタ 66"/>
        <xdr:cNvCxnSpPr>
          <a:stCxn id="13" idx="2"/>
        </xdr:cNvCxnSpPr>
      </xdr:nvCxnSpPr>
      <xdr:spPr>
        <a:xfrm flipH="1">
          <a:off x="942976" y="79724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46</xdr:row>
      <xdr:rowOff>85725</xdr:rowOff>
    </xdr:from>
    <xdr:to>
      <xdr:col>33</xdr:col>
      <xdr:colOff>85725</xdr:colOff>
      <xdr:row>49</xdr:row>
      <xdr:rowOff>85725</xdr:rowOff>
    </xdr:to>
    <xdr:cxnSp macro="">
      <xdr:nvCxnSpPr>
        <xdr:cNvPr id="68" name="直線矢印コネクタ 67"/>
        <xdr:cNvCxnSpPr>
          <a:stCxn id="14" idx="2"/>
        </xdr:cNvCxnSpPr>
      </xdr:nvCxnSpPr>
      <xdr:spPr>
        <a:xfrm>
          <a:off x="5486401" y="79724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13</xdr:col>
      <xdr:colOff>85725</xdr:colOff>
      <xdr:row>8</xdr:row>
      <xdr:rowOff>85725</xdr:rowOff>
    </xdr:to>
    <xdr:sp macro="" textlink="">
      <xdr:nvSpPr>
        <xdr:cNvPr id="15" name="正方形/長方形 14"/>
        <xdr:cNvSpPr/>
      </xdr:nvSpPr>
      <xdr:spPr>
        <a:xfrm>
          <a:off x="857250" y="1200150"/>
          <a:ext cx="145732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solidFill>
                <a:srgbClr val="008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作成日を記入</a:t>
          </a: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18</xdr:col>
      <xdr:colOff>85725</xdr:colOff>
      <xdr:row>17</xdr:row>
      <xdr:rowOff>85725</xdr:rowOff>
    </xdr:to>
    <xdr:sp macro="" textlink="">
      <xdr:nvSpPr>
        <xdr:cNvPr id="46" name="正方形/長方形 45"/>
        <xdr:cNvSpPr/>
      </xdr:nvSpPr>
      <xdr:spPr>
        <a:xfrm>
          <a:off x="1714500" y="2743200"/>
          <a:ext cx="1457325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設置者の住所を記入</a:t>
          </a:r>
        </a:p>
      </xdr:txBody>
    </xdr:sp>
    <xdr:clientData/>
  </xdr:twoCellAnchor>
  <xdr:twoCellAnchor>
    <xdr:from>
      <xdr:col>27</xdr:col>
      <xdr:colOff>85726</xdr:colOff>
      <xdr:row>16</xdr:row>
      <xdr:rowOff>0</xdr:rowOff>
    </xdr:from>
    <xdr:to>
      <xdr:col>36</xdr:col>
      <xdr:colOff>0</xdr:colOff>
      <xdr:row>17</xdr:row>
      <xdr:rowOff>85725</xdr:rowOff>
    </xdr:to>
    <xdr:sp macro="" textlink="">
      <xdr:nvSpPr>
        <xdr:cNvPr id="47" name="正方形/長方形 46"/>
        <xdr:cNvSpPr/>
      </xdr:nvSpPr>
      <xdr:spPr>
        <a:xfrm>
          <a:off x="4714876" y="2743200"/>
          <a:ext cx="1457324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設置者の氏名を記入</a:t>
          </a:r>
        </a:p>
      </xdr:txBody>
    </xdr:sp>
    <xdr:clientData/>
  </xdr:twoCellAnchor>
  <xdr:twoCellAnchor>
    <xdr:from>
      <xdr:col>2</xdr:col>
      <xdr:colOff>0</xdr:colOff>
      <xdr:row>22</xdr:row>
      <xdr:rowOff>85725</xdr:rowOff>
    </xdr:from>
    <xdr:to>
      <xdr:col>10</xdr:col>
      <xdr:colOff>85725</xdr:colOff>
      <xdr:row>25</xdr:row>
      <xdr:rowOff>0</xdr:rowOff>
    </xdr:to>
    <xdr:sp macro="" textlink="">
      <xdr:nvSpPr>
        <xdr:cNvPr id="48" name="正方形/長方形 47"/>
        <xdr:cNvSpPr/>
      </xdr:nvSpPr>
      <xdr:spPr>
        <a:xfrm>
          <a:off x="342900" y="385762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「新築住宅」「既存住宅」のどちらかを選択</a:t>
          </a:r>
        </a:p>
      </xdr:txBody>
    </xdr:sp>
    <xdr:clientData/>
  </xdr:twoCellAnchor>
  <xdr:twoCellAnchor>
    <xdr:from>
      <xdr:col>7</xdr:col>
      <xdr:colOff>0</xdr:colOff>
      <xdr:row>26</xdr:row>
      <xdr:rowOff>85725</xdr:rowOff>
    </xdr:from>
    <xdr:to>
      <xdr:col>14</xdr:col>
      <xdr:colOff>171449</xdr:colOff>
      <xdr:row>28</xdr:row>
      <xdr:rowOff>0</xdr:rowOff>
    </xdr:to>
    <xdr:sp macro="" textlink="">
      <xdr:nvSpPr>
        <xdr:cNvPr id="49" name="正方形/長方形 48"/>
        <xdr:cNvSpPr/>
      </xdr:nvSpPr>
      <xdr:spPr>
        <a:xfrm>
          <a:off x="1200150" y="4543425"/>
          <a:ext cx="1371599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「延べ面積」を記入</a:t>
          </a:r>
        </a:p>
      </xdr:txBody>
    </xdr:sp>
    <xdr:clientData/>
  </xdr:twoCellAnchor>
  <xdr:twoCellAnchor>
    <xdr:from>
      <xdr:col>15</xdr:col>
      <xdr:colOff>0</xdr:colOff>
      <xdr:row>22</xdr:row>
      <xdr:rowOff>85725</xdr:rowOff>
    </xdr:from>
    <xdr:to>
      <xdr:col>23</xdr:col>
      <xdr:colOff>85725</xdr:colOff>
      <xdr:row>25</xdr:row>
      <xdr:rowOff>0</xdr:rowOff>
    </xdr:to>
    <xdr:sp macro="" textlink="">
      <xdr:nvSpPr>
        <xdr:cNvPr id="50" name="正方形/長方形 49"/>
        <xdr:cNvSpPr/>
      </xdr:nvSpPr>
      <xdr:spPr>
        <a:xfrm>
          <a:off x="2571750" y="385762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「浴室」と「台所」の箇所数を記入</a:t>
          </a:r>
        </a:p>
      </xdr:txBody>
    </xdr:sp>
    <xdr:clientData/>
  </xdr:twoCellAnchor>
  <xdr:twoCellAnchor>
    <xdr:from>
      <xdr:col>23</xdr:col>
      <xdr:colOff>0</xdr:colOff>
      <xdr:row>25</xdr:row>
      <xdr:rowOff>85725</xdr:rowOff>
    </xdr:from>
    <xdr:to>
      <xdr:col>31</xdr:col>
      <xdr:colOff>85725</xdr:colOff>
      <xdr:row>28</xdr:row>
      <xdr:rowOff>0</xdr:rowOff>
    </xdr:to>
    <xdr:sp macro="" textlink="">
      <xdr:nvSpPr>
        <xdr:cNvPr id="51" name="正方形/長方形 50"/>
        <xdr:cNvSpPr/>
      </xdr:nvSpPr>
      <xdr:spPr>
        <a:xfrm>
          <a:off x="3943350" y="437197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「現在の居住人数」と「将来の増加人数」を記入</a:t>
          </a:r>
        </a:p>
      </xdr:txBody>
    </xdr:sp>
    <xdr:clientData/>
  </xdr:twoCellAnchor>
  <xdr:twoCellAnchor>
    <xdr:from>
      <xdr:col>27</xdr:col>
      <xdr:colOff>171449</xdr:colOff>
      <xdr:row>22</xdr:row>
      <xdr:rowOff>85725</xdr:rowOff>
    </xdr:from>
    <xdr:to>
      <xdr:col>36</xdr:col>
      <xdr:colOff>85724</xdr:colOff>
      <xdr:row>25</xdr:row>
      <xdr:rowOff>0</xdr:rowOff>
    </xdr:to>
    <xdr:sp macro="" textlink="">
      <xdr:nvSpPr>
        <xdr:cNvPr id="52" name="正方形/長方形 51"/>
        <xdr:cNvSpPr/>
      </xdr:nvSpPr>
      <xdr:spPr>
        <a:xfrm>
          <a:off x="4800599" y="385762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「使用あり」「使用なし」のどちらかを選択</a:t>
          </a:r>
        </a:p>
      </xdr:txBody>
    </xdr:sp>
    <xdr:clientData/>
  </xdr:twoCellAnchor>
  <xdr:twoCellAnchor>
    <xdr:from>
      <xdr:col>1</xdr:col>
      <xdr:colOff>171449</xdr:colOff>
      <xdr:row>35</xdr:row>
      <xdr:rowOff>0</xdr:rowOff>
    </xdr:from>
    <xdr:to>
      <xdr:col>10</xdr:col>
      <xdr:colOff>85724</xdr:colOff>
      <xdr:row>37</xdr:row>
      <xdr:rowOff>85725</xdr:rowOff>
    </xdr:to>
    <xdr:sp macro="" textlink="">
      <xdr:nvSpPr>
        <xdr:cNvPr id="53" name="正方形/長方形 52"/>
        <xdr:cNvSpPr/>
      </xdr:nvSpPr>
      <xdr:spPr>
        <a:xfrm>
          <a:off x="342899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「新設」「更新」のどちらかを選択</a:t>
          </a:r>
        </a:p>
      </xdr:txBody>
    </xdr:sp>
    <xdr:clientData/>
  </xdr:twoCellAnchor>
  <xdr:twoCellAnchor>
    <xdr:from>
      <xdr:col>11</xdr:col>
      <xdr:colOff>85724</xdr:colOff>
      <xdr:row>35</xdr:row>
      <xdr:rowOff>0</xdr:rowOff>
    </xdr:from>
    <xdr:to>
      <xdr:col>19</xdr:col>
      <xdr:colOff>171449</xdr:colOff>
      <xdr:row>37</xdr:row>
      <xdr:rowOff>85725</xdr:rowOff>
    </xdr:to>
    <xdr:sp macro="" textlink="">
      <xdr:nvSpPr>
        <xdr:cNvPr id="54" name="正方形/長方形 53"/>
        <xdr:cNvSpPr/>
      </xdr:nvSpPr>
      <xdr:spPr>
        <a:xfrm>
          <a:off x="1971674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過去１年間の「日平均水道使用量」を記入</a:t>
          </a:r>
        </a:p>
      </xdr:txBody>
    </xdr:sp>
    <xdr:clientData/>
  </xdr:twoCellAnchor>
  <xdr:twoCellAnchor>
    <xdr:from>
      <xdr:col>20</xdr:col>
      <xdr:colOff>171449</xdr:colOff>
      <xdr:row>35</xdr:row>
      <xdr:rowOff>0</xdr:rowOff>
    </xdr:from>
    <xdr:to>
      <xdr:col>29</xdr:col>
      <xdr:colOff>85724</xdr:colOff>
      <xdr:row>37</xdr:row>
      <xdr:rowOff>85725</xdr:rowOff>
    </xdr:to>
    <xdr:sp macro="" textlink="">
      <xdr:nvSpPr>
        <xdr:cNvPr id="55" name="正方形/長方形 54"/>
        <xdr:cNvSpPr/>
      </xdr:nvSpPr>
      <xdr:spPr>
        <a:xfrm>
          <a:off x="3600449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「適正」「不適正」のどちらかを選択</a:t>
          </a:r>
        </a:p>
      </xdr:txBody>
    </xdr:sp>
    <xdr:clientData/>
  </xdr:twoCellAnchor>
  <xdr:twoCellAnchor>
    <xdr:from>
      <xdr:col>2</xdr:col>
      <xdr:colOff>171449</xdr:colOff>
      <xdr:row>44</xdr:row>
      <xdr:rowOff>0</xdr:rowOff>
    </xdr:from>
    <xdr:to>
      <xdr:col>11</xdr:col>
      <xdr:colOff>85724</xdr:colOff>
      <xdr:row>46</xdr:row>
      <xdr:rowOff>85725</xdr:rowOff>
    </xdr:to>
    <xdr:sp macro="" textlink="">
      <xdr:nvSpPr>
        <xdr:cNvPr id="56" name="正方形/長方形 55"/>
        <xdr:cNvSpPr/>
      </xdr:nvSpPr>
      <xdr:spPr>
        <a:xfrm>
          <a:off x="514349" y="754380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「浄化槽規模判定」の結果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8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［ただし書要件の対象外］</a:t>
          </a: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36</xdr:col>
      <xdr:colOff>85724</xdr:colOff>
      <xdr:row>46</xdr:row>
      <xdr:rowOff>85724</xdr:rowOff>
    </xdr:to>
    <xdr:sp macro="" textlink="">
      <xdr:nvSpPr>
        <xdr:cNvPr id="57" name="正方形/長方形 56"/>
        <xdr:cNvSpPr/>
      </xdr:nvSpPr>
      <xdr:spPr>
        <a:xfrm>
          <a:off x="4800600" y="7543800"/>
          <a:ext cx="1457324" cy="428624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「設置する浄化槽」を選択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8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［ただし書要件の対象］</a:t>
          </a:r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43" name="角丸四角形 42"/>
        <xdr:cNvSpPr/>
      </xdr:nvSpPr>
      <xdr:spPr>
        <a:xfrm>
          <a:off x="3771900" y="1200150"/>
          <a:ext cx="2400300" cy="8572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63500" cmpd="thickThin"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入力した内容により、不要となる項目は自動で消去されます。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AK51"/>
  <sheetViews>
    <sheetView showGridLines="0" tabSelected="1" zoomScaleNormal="100" workbookViewId="0"/>
  </sheetViews>
  <sheetFormatPr defaultColWidth="2.25" defaultRowHeight="13.5" customHeight="1" x14ac:dyDescent="0.4"/>
  <cols>
    <col min="1" max="16384" width="2.25" style="20"/>
  </cols>
  <sheetData>
    <row r="2" spans="2:37" ht="13.5" customHeight="1" x14ac:dyDescent="0.4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2:37" ht="13.5" customHeight="1" x14ac:dyDescent="0.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2:37" ht="13.5" customHeigh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7" spans="2:37" ht="13.5" customHeight="1" x14ac:dyDescent="0.4">
      <c r="B7" s="42" t="s">
        <v>27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</row>
    <row r="8" spans="2:37" ht="13.5" customHeight="1" x14ac:dyDescent="0.4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10" spans="2:37" ht="13.5" customHeight="1" x14ac:dyDescent="0.4">
      <c r="C10" s="43" t="s">
        <v>32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37" ht="13.5" customHeight="1" x14ac:dyDescent="0.4"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2:37" ht="13.5" customHeight="1" x14ac:dyDescent="0.4">
      <c r="C12" s="44" t="s">
        <v>33</v>
      </c>
      <c r="D12" s="45"/>
      <c r="E12" s="48"/>
      <c r="F12" s="48"/>
      <c r="G12" s="50" t="s">
        <v>35</v>
      </c>
      <c r="H12" s="48"/>
      <c r="I12" s="48"/>
      <c r="J12" s="50" t="s">
        <v>34</v>
      </c>
      <c r="K12" s="48"/>
      <c r="L12" s="48"/>
      <c r="M12" s="52" t="s">
        <v>36</v>
      </c>
    </row>
    <row r="13" spans="2:37" ht="13.5" customHeight="1" x14ac:dyDescent="0.4">
      <c r="C13" s="46"/>
      <c r="D13" s="47"/>
      <c r="E13" s="49"/>
      <c r="F13" s="49"/>
      <c r="G13" s="51"/>
      <c r="H13" s="49"/>
      <c r="I13" s="49"/>
      <c r="J13" s="51"/>
      <c r="K13" s="49"/>
      <c r="L13" s="49"/>
      <c r="M13" s="53"/>
    </row>
    <row r="16" spans="2:37" ht="13.5" customHeight="1" x14ac:dyDescent="0.4">
      <c r="B16" s="42" t="s">
        <v>28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2:37" ht="13.5" customHeight="1" x14ac:dyDescent="0.4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9" spans="2:37" ht="13.5" customHeight="1" x14ac:dyDescent="0.4">
      <c r="C19" s="54" t="s">
        <v>37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5" t="s">
        <v>38</v>
      </c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2:37" ht="13.5" customHeight="1" x14ac:dyDescent="0.4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2:37" ht="13.5" customHeight="1" x14ac:dyDescent="0.4"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2:37" ht="13.5" customHeight="1" x14ac:dyDescent="0.4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5" spans="2:37" ht="13.5" customHeight="1" x14ac:dyDescent="0.4">
      <c r="B25" s="42" t="s">
        <v>29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2:37" ht="13.5" customHeight="1" x14ac:dyDescent="0.4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8" spans="2:37" ht="13.5" customHeight="1" x14ac:dyDescent="0.4">
      <c r="C28" s="57" t="s">
        <v>39</v>
      </c>
      <c r="D28" s="58"/>
      <c r="E28" s="58"/>
      <c r="F28" s="58"/>
      <c r="G28" s="58"/>
      <c r="H28" s="58"/>
      <c r="I28" s="58"/>
      <c r="J28" s="58"/>
      <c r="K28" s="58"/>
      <c r="L28" s="59"/>
      <c r="M28" s="57" t="s">
        <v>42</v>
      </c>
      <c r="N28" s="58"/>
      <c r="O28" s="58"/>
      <c r="P28" s="58"/>
      <c r="Q28" s="58"/>
      <c r="R28" s="58"/>
      <c r="S28" s="58"/>
      <c r="T28" s="59"/>
      <c r="U28" s="57" t="s">
        <v>45</v>
      </c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9"/>
      <c r="AG28" s="66" t="s">
        <v>49</v>
      </c>
      <c r="AH28" s="66"/>
      <c r="AI28" s="66"/>
      <c r="AJ28" s="66"/>
      <c r="AK28" s="66"/>
    </row>
    <row r="29" spans="2:37" ht="13.5" customHeight="1" x14ac:dyDescent="0.4">
      <c r="C29" s="60"/>
      <c r="D29" s="61"/>
      <c r="E29" s="61"/>
      <c r="F29" s="61"/>
      <c r="G29" s="61"/>
      <c r="H29" s="61"/>
      <c r="I29" s="61"/>
      <c r="J29" s="61"/>
      <c r="K29" s="61"/>
      <c r="L29" s="62"/>
      <c r="M29" s="60"/>
      <c r="N29" s="61"/>
      <c r="O29" s="61"/>
      <c r="P29" s="61"/>
      <c r="Q29" s="61"/>
      <c r="R29" s="61"/>
      <c r="S29" s="61"/>
      <c r="T29" s="62"/>
      <c r="U29" s="60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2"/>
      <c r="AG29" s="66"/>
      <c r="AH29" s="66"/>
      <c r="AI29" s="66"/>
      <c r="AJ29" s="66"/>
      <c r="AK29" s="66"/>
    </row>
    <row r="30" spans="2:37" ht="13.5" customHeight="1" x14ac:dyDescent="0.4">
      <c r="C30" s="60" t="s">
        <v>40</v>
      </c>
      <c r="D30" s="61"/>
      <c r="E30" s="61"/>
      <c r="F30" s="61"/>
      <c r="G30" s="61"/>
      <c r="H30" s="61" t="s">
        <v>41</v>
      </c>
      <c r="I30" s="61"/>
      <c r="J30" s="61"/>
      <c r="K30" s="61"/>
      <c r="L30" s="62"/>
      <c r="M30" s="60" t="s">
        <v>43</v>
      </c>
      <c r="N30" s="61"/>
      <c r="O30" s="61"/>
      <c r="P30" s="61"/>
      <c r="Q30" s="61" t="s">
        <v>44</v>
      </c>
      <c r="R30" s="61"/>
      <c r="S30" s="61"/>
      <c r="T30" s="62"/>
      <c r="U30" s="60" t="s">
        <v>46</v>
      </c>
      <c r="V30" s="61"/>
      <c r="W30" s="61"/>
      <c r="X30" s="61"/>
      <c r="Y30" s="61" t="s">
        <v>47</v>
      </c>
      <c r="Z30" s="61"/>
      <c r="AA30" s="61"/>
      <c r="AB30" s="61"/>
      <c r="AC30" s="61" t="s">
        <v>48</v>
      </c>
      <c r="AD30" s="61"/>
      <c r="AE30" s="61"/>
      <c r="AF30" s="62"/>
      <c r="AG30" s="66"/>
      <c r="AH30" s="66"/>
      <c r="AI30" s="66"/>
      <c r="AJ30" s="66"/>
      <c r="AK30" s="66"/>
    </row>
    <row r="31" spans="2:37" ht="13.5" customHeight="1" x14ac:dyDescent="0.4">
      <c r="C31" s="63"/>
      <c r="D31" s="64"/>
      <c r="E31" s="64"/>
      <c r="F31" s="64"/>
      <c r="G31" s="64"/>
      <c r="H31" s="64"/>
      <c r="I31" s="64"/>
      <c r="J31" s="64"/>
      <c r="K31" s="64"/>
      <c r="L31" s="65"/>
      <c r="M31" s="63"/>
      <c r="N31" s="64"/>
      <c r="O31" s="64"/>
      <c r="P31" s="64"/>
      <c r="Q31" s="64"/>
      <c r="R31" s="64"/>
      <c r="S31" s="64"/>
      <c r="T31" s="65"/>
      <c r="U31" s="63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  <c r="AG31" s="66"/>
      <c r="AH31" s="66"/>
      <c r="AI31" s="66"/>
      <c r="AJ31" s="66"/>
      <c r="AK31" s="66"/>
    </row>
    <row r="32" spans="2:37" ht="13.5" customHeight="1" x14ac:dyDescent="0.4">
      <c r="C32" s="72"/>
      <c r="D32" s="73"/>
      <c r="E32" s="73"/>
      <c r="F32" s="73"/>
      <c r="G32" s="73"/>
      <c r="H32" s="74"/>
      <c r="I32" s="74"/>
      <c r="J32" s="74"/>
      <c r="K32" s="74"/>
      <c r="L32" s="75"/>
      <c r="M32" s="76"/>
      <c r="N32" s="77"/>
      <c r="O32" s="77"/>
      <c r="P32" s="77"/>
      <c r="Q32" s="77"/>
      <c r="R32" s="77"/>
      <c r="S32" s="77"/>
      <c r="T32" s="80"/>
      <c r="U32" s="82"/>
      <c r="V32" s="67"/>
      <c r="W32" s="67"/>
      <c r="X32" s="67"/>
      <c r="Y32" s="67"/>
      <c r="Z32" s="67"/>
      <c r="AA32" s="67"/>
      <c r="AB32" s="67"/>
      <c r="AC32" s="68" t="str">
        <f>IF(AND(COUNT(U32)=0,COUNT(Y32)=0),"",SUM(U32,Y32))</f>
        <v/>
      </c>
      <c r="AD32" s="68"/>
      <c r="AE32" s="68"/>
      <c r="AF32" s="69"/>
      <c r="AG32" s="70"/>
      <c r="AH32" s="70"/>
      <c r="AI32" s="70"/>
      <c r="AJ32" s="70"/>
      <c r="AK32" s="70"/>
    </row>
    <row r="33" spans="2:37" ht="13.5" customHeight="1" x14ac:dyDescent="0.4">
      <c r="C33" s="72"/>
      <c r="D33" s="73"/>
      <c r="E33" s="73"/>
      <c r="F33" s="73"/>
      <c r="G33" s="73"/>
      <c r="H33" s="74"/>
      <c r="I33" s="74"/>
      <c r="J33" s="74"/>
      <c r="K33" s="74"/>
      <c r="L33" s="75"/>
      <c r="M33" s="78"/>
      <c r="N33" s="79"/>
      <c r="O33" s="79"/>
      <c r="P33" s="79"/>
      <c r="Q33" s="79"/>
      <c r="R33" s="79"/>
      <c r="S33" s="79"/>
      <c r="T33" s="81"/>
      <c r="U33" s="82"/>
      <c r="V33" s="67"/>
      <c r="W33" s="67"/>
      <c r="X33" s="67"/>
      <c r="Y33" s="67"/>
      <c r="Z33" s="67"/>
      <c r="AA33" s="67"/>
      <c r="AB33" s="67"/>
      <c r="AC33" s="68"/>
      <c r="AD33" s="68"/>
      <c r="AE33" s="68"/>
      <c r="AF33" s="69"/>
      <c r="AG33" s="70"/>
      <c r="AH33" s="70"/>
      <c r="AI33" s="70"/>
      <c r="AJ33" s="70"/>
      <c r="AK33" s="70"/>
    </row>
    <row r="36" spans="2:37" ht="13.5" customHeight="1" x14ac:dyDescent="0.4">
      <c r="B36" s="42" t="s">
        <v>30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2:37" ht="13.5" customHeight="1" x14ac:dyDescent="0.4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9" spans="2:37" ht="13.5" customHeight="1" x14ac:dyDescent="0.4">
      <c r="C39" s="71" t="s">
        <v>50</v>
      </c>
      <c r="D39" s="66"/>
      <c r="E39" s="66"/>
      <c r="F39" s="66"/>
      <c r="G39" s="66"/>
      <c r="H39" s="71" t="s">
        <v>51</v>
      </c>
      <c r="I39" s="66"/>
      <c r="J39" s="66"/>
      <c r="K39" s="66"/>
      <c r="L39" s="66"/>
      <c r="P39" s="71" t="s">
        <v>77</v>
      </c>
      <c r="Q39" s="66"/>
      <c r="R39" s="66"/>
      <c r="S39" s="66"/>
      <c r="T39" s="66"/>
    </row>
    <row r="40" spans="2:37" ht="13.5" customHeight="1" x14ac:dyDescent="0.4">
      <c r="C40" s="66"/>
      <c r="D40" s="66"/>
      <c r="E40" s="66"/>
      <c r="F40" s="66"/>
      <c r="G40" s="66"/>
      <c r="H40" s="66"/>
      <c r="I40" s="66"/>
      <c r="J40" s="66"/>
      <c r="K40" s="66"/>
      <c r="L40" s="66"/>
      <c r="P40" s="66"/>
      <c r="Q40" s="66"/>
      <c r="R40" s="66"/>
      <c r="S40" s="66"/>
      <c r="T40" s="66"/>
    </row>
    <row r="41" spans="2:37" ht="13.5" customHeight="1" x14ac:dyDescent="0.4">
      <c r="C41" s="70"/>
      <c r="D41" s="70"/>
      <c r="E41" s="70"/>
      <c r="F41" s="70"/>
      <c r="G41" s="70"/>
      <c r="H41" s="83"/>
      <c r="I41" s="83"/>
      <c r="J41" s="83"/>
      <c r="K41" s="83"/>
      <c r="L41" s="83"/>
      <c r="P41" s="70"/>
      <c r="Q41" s="70"/>
      <c r="R41" s="70"/>
      <c r="S41" s="70"/>
      <c r="T41" s="70"/>
    </row>
    <row r="42" spans="2:37" ht="13.5" customHeight="1" x14ac:dyDescent="0.4">
      <c r="C42" s="70"/>
      <c r="D42" s="70"/>
      <c r="E42" s="70"/>
      <c r="F42" s="70"/>
      <c r="G42" s="70"/>
      <c r="H42" s="83"/>
      <c r="I42" s="83"/>
      <c r="J42" s="83"/>
      <c r="K42" s="83"/>
      <c r="L42" s="83"/>
      <c r="P42" s="70"/>
      <c r="Q42" s="70"/>
      <c r="R42" s="70"/>
      <c r="S42" s="70"/>
      <c r="T42" s="70"/>
    </row>
    <row r="43" spans="2:37" ht="13.5" customHeight="1" x14ac:dyDescent="0.4">
      <c r="H43" s="84" t="s">
        <v>52</v>
      </c>
      <c r="I43" s="84"/>
      <c r="J43" s="84"/>
      <c r="K43" s="84"/>
      <c r="L43" s="84"/>
      <c r="P43" s="84" t="s">
        <v>78</v>
      </c>
      <c r="Q43" s="84"/>
      <c r="R43" s="84"/>
      <c r="S43" s="84"/>
      <c r="T43" s="84"/>
    </row>
    <row r="45" spans="2:37" ht="13.5" customHeight="1" x14ac:dyDescent="0.4">
      <c r="B45" s="42" t="s">
        <v>31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2:37" ht="13.5" customHeight="1" x14ac:dyDescent="0.4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8" spans="2:37" ht="13.5" customHeight="1" x14ac:dyDescent="0.4">
      <c r="C48" s="66" t="s">
        <v>53</v>
      </c>
      <c r="D48" s="66"/>
      <c r="E48" s="66"/>
      <c r="F48" s="66"/>
      <c r="G48" s="66"/>
      <c r="H48" s="66"/>
      <c r="I48" s="66"/>
      <c r="Q48" s="86" t="s">
        <v>54</v>
      </c>
      <c r="R48" s="87"/>
      <c r="S48" s="87"/>
      <c r="T48" s="87"/>
      <c r="U48" s="87"/>
      <c r="V48" s="87"/>
      <c r="W48" s="88"/>
      <c r="X48" s="92" t="s">
        <v>55</v>
      </c>
      <c r="Y48" s="92"/>
      <c r="Z48" s="92"/>
      <c r="AA48" s="92"/>
      <c r="AB48" s="92"/>
      <c r="AC48" s="92"/>
      <c r="AE48" s="66" t="s">
        <v>74</v>
      </c>
      <c r="AF48" s="66"/>
      <c r="AG48" s="66"/>
      <c r="AH48" s="66"/>
      <c r="AI48" s="66"/>
      <c r="AJ48" s="66"/>
      <c r="AK48" s="66"/>
    </row>
    <row r="49" spans="3:37" ht="13.5" customHeight="1" x14ac:dyDescent="0.4">
      <c r="C49" s="66"/>
      <c r="D49" s="66"/>
      <c r="E49" s="66"/>
      <c r="F49" s="66"/>
      <c r="G49" s="66"/>
      <c r="H49" s="66"/>
      <c r="I49" s="66"/>
      <c r="Q49" s="86"/>
      <c r="R49" s="87"/>
      <c r="S49" s="87"/>
      <c r="T49" s="87"/>
      <c r="U49" s="87"/>
      <c r="V49" s="87"/>
      <c r="W49" s="88"/>
      <c r="X49" s="92"/>
      <c r="Y49" s="92"/>
      <c r="Z49" s="92"/>
      <c r="AA49" s="92"/>
      <c r="AB49" s="92"/>
      <c r="AC49" s="92"/>
      <c r="AE49" s="66"/>
      <c r="AF49" s="66"/>
      <c r="AG49" s="66"/>
      <c r="AH49" s="66"/>
      <c r="AI49" s="66"/>
      <c r="AJ49" s="66"/>
      <c r="AK49" s="66"/>
    </row>
    <row r="50" spans="3:37" ht="13.5" customHeight="1" x14ac:dyDescent="0.4">
      <c r="C50" s="85" t="str">
        <f>IF(COUNT('基礎情報（非表示）'!J4)=0,"",VLOOKUP('基礎情報（非表示）'!J4,人槽符号表,2))</f>
        <v/>
      </c>
      <c r="D50" s="85"/>
      <c r="E50" s="85"/>
      <c r="F50" s="85"/>
      <c r="G50" s="85"/>
      <c r="H50" s="85"/>
      <c r="I50" s="85"/>
      <c r="Q50" s="89" t="str">
        <f>IF(COUNT('基礎情報（非表示）'!J4)=0,"",IF(OR('基礎情報（非表示）'!J4='基礎情報（非表示）'!Y28,'基礎情報（非表示）'!J4='基礎情報（非表示）'!Y31,),'基礎情報（非表示）'!G2,IF(OR('基礎情報（非表示）'!J4='基礎情報（非表示）'!Y29,'基礎情報（非表示）'!J4='基礎情報（非表示）'!Y32),'基礎情報（非表示）'!G4,"")))</f>
        <v/>
      </c>
      <c r="R50" s="90"/>
      <c r="S50" s="90"/>
      <c r="T50" s="90"/>
      <c r="U50" s="90"/>
      <c r="V50" s="90"/>
      <c r="W50" s="91"/>
      <c r="X50" s="92"/>
      <c r="Y50" s="92"/>
      <c r="Z50" s="92"/>
      <c r="AA50" s="92"/>
      <c r="AB50" s="92"/>
      <c r="AC50" s="92"/>
      <c r="AE50" s="70"/>
      <c r="AF50" s="70"/>
      <c r="AG50" s="70"/>
      <c r="AH50" s="70"/>
      <c r="AI50" s="70"/>
      <c r="AJ50" s="70"/>
      <c r="AK50" s="70"/>
    </row>
    <row r="51" spans="3:37" ht="13.5" customHeight="1" x14ac:dyDescent="0.4">
      <c r="C51" s="85"/>
      <c r="D51" s="85"/>
      <c r="E51" s="85"/>
      <c r="F51" s="85"/>
      <c r="G51" s="85"/>
      <c r="H51" s="85"/>
      <c r="I51" s="85"/>
      <c r="Q51" s="89"/>
      <c r="R51" s="90"/>
      <c r="S51" s="90"/>
      <c r="T51" s="90"/>
      <c r="U51" s="90"/>
      <c r="V51" s="90"/>
      <c r="W51" s="91"/>
      <c r="X51" s="92"/>
      <c r="Y51" s="92"/>
      <c r="Z51" s="92"/>
      <c r="AA51" s="92"/>
      <c r="AB51" s="92"/>
      <c r="AC51" s="92"/>
      <c r="AE51" s="70"/>
      <c r="AF51" s="70"/>
      <c r="AG51" s="70"/>
      <c r="AH51" s="70"/>
      <c r="AI51" s="70"/>
      <c r="AJ51" s="70"/>
      <c r="AK51" s="70"/>
    </row>
  </sheetData>
  <sheetProtection algorithmName="SHA-512" hashValue="Rl3ZNDsPCZn+/lNzriSH615R2BEm9u71BAefbNy05NQOp+IwEMjY3WGUadjgTPc2VOQkf03ZpVpCkoKoklK5+g==" saltValue="DSvHSzycgZcDUmTpTIbJaw==" spinCount="100000" sheet="1" objects="1" scenarios="1"/>
  <mergeCells count="52">
    <mergeCell ref="C41:G42"/>
    <mergeCell ref="H41:L42"/>
    <mergeCell ref="H43:L43"/>
    <mergeCell ref="C48:I49"/>
    <mergeCell ref="C50:I51"/>
    <mergeCell ref="B45:AK46"/>
    <mergeCell ref="AE48:AK49"/>
    <mergeCell ref="AE50:AK51"/>
    <mergeCell ref="Q48:W49"/>
    <mergeCell ref="Q50:W51"/>
    <mergeCell ref="X48:AC51"/>
    <mergeCell ref="P41:T42"/>
    <mergeCell ref="P43:T43"/>
    <mergeCell ref="Y32:AB33"/>
    <mergeCell ref="AC32:AF33"/>
    <mergeCell ref="AG32:AK33"/>
    <mergeCell ref="C39:G40"/>
    <mergeCell ref="H39:L40"/>
    <mergeCell ref="C32:G33"/>
    <mergeCell ref="H32:L33"/>
    <mergeCell ref="M32:P33"/>
    <mergeCell ref="Q32:T33"/>
    <mergeCell ref="U32:X33"/>
    <mergeCell ref="P39:T40"/>
    <mergeCell ref="X21:AK22"/>
    <mergeCell ref="C28:L29"/>
    <mergeCell ref="C30:G31"/>
    <mergeCell ref="H30:L31"/>
    <mergeCell ref="M28:T29"/>
    <mergeCell ref="M30:P31"/>
    <mergeCell ref="Q30:T31"/>
    <mergeCell ref="U28:AF29"/>
    <mergeCell ref="U30:X31"/>
    <mergeCell ref="Y30:AB31"/>
    <mergeCell ref="AC30:AF31"/>
    <mergeCell ref="AG28:AK31"/>
    <mergeCell ref="B2:AK4"/>
    <mergeCell ref="B7:AK8"/>
    <mergeCell ref="B16:AK17"/>
    <mergeCell ref="B25:AK26"/>
    <mergeCell ref="B36:AK37"/>
    <mergeCell ref="C10:M11"/>
    <mergeCell ref="C12:D13"/>
    <mergeCell ref="E12:F13"/>
    <mergeCell ref="G12:G13"/>
    <mergeCell ref="H12:I13"/>
    <mergeCell ref="J12:J13"/>
    <mergeCell ref="K12:L13"/>
    <mergeCell ref="M12:M13"/>
    <mergeCell ref="C19:W20"/>
    <mergeCell ref="X19:AK20"/>
    <mergeCell ref="C21:W22"/>
  </mergeCells>
  <phoneticPr fontId="1"/>
  <conditionalFormatting sqref="AG28:AK33">
    <cfRule type="expression" dxfId="8" priority="1">
      <formula>OR(AND(COUNTA($C$32)&lt;&gt;0,$C$32="新築住宅"),AND(COUNT($H$32)&lt;&gt;0,$H$32&lt;=130),AND(AND(COUNT($M$32)&lt;&gt;0,COUNT($Q$32)&lt;&gt;0),AND($M$32&gt;=2,$Q$32&gt;=2)),AND(COUNT($AC$32)&lt;&gt;0,$AC$32&gt;5))</formula>
    </cfRule>
  </conditionalFormatting>
  <conditionalFormatting sqref="C39:L42">
    <cfRule type="expression" dxfId="7" priority="3">
      <formula>OR(OR(AND(COUNTA($C$32)&lt;&gt;0,$C$32="新築住宅"),AND(COUNT($H$32)&lt;&gt;0,$H$32&lt;=130),AND(AND(COUNT($M$32)&lt;&gt;0,COUNT($Q$32)&lt;&gt;0),AND($M$32&gt;=2,$Q$32&gt;=2)),AND(COUNT($AC$32)&lt;&gt;0,$AC$32&gt;5)),AND(COUNTA($AG$32)&lt;&gt;0,$AG$32="使用あり"))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H43:L43">
    <cfRule type="expression" dxfId="6" priority="4">
      <formula>OR(OR(AND(COUNTA($C$32)&lt;&gt;0,$C$32="新築住宅"),AND(COUNT($H$32)&lt;&gt;0,$H$32&lt;=130),AND(AND(COUNT($M$32)&lt;&gt;0,COUNT($Q$32)&lt;&gt;0),AND($M$32&gt;=2,$Q$32&gt;=2)),AND(COUNT($AC$32)&lt;&gt;0,$AC$32&gt;5)),AND(COUNTA($AG$32)&lt;&gt;0,$AG$32="使用あり"))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B36:AK37">
    <cfRule type="expression" dxfId="5" priority="2">
      <formula>OR(OR(AND(COUNTA($C$32)&lt;&gt;0,$C$32="新築住宅"),AND(COUNT($H$32)&lt;&gt;0,$H$32&lt;=130),AND(AND(COUNT($M$32)&lt;&gt;0,COUNT($Q$32)&lt;&gt;0),AND($M$32&gt;=2,$Q$32&gt;=2)),AND(COUNT($AC$32)&lt;&gt;0,$AC$32&gt;5)),AND(COUNTA($AG$32)&lt;&gt;0,$AG$32="使用あり"))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C48:I51">
    <cfRule type="expression" dxfId="4" priority="7">
      <formula>AND(AND(AND(AND(COUNTA($C$32)&lt;&gt;0,$C$32="既存住宅"),AND(COUNT($H$32)&lt;&gt;0,$H$32&gt;130),AND(OR(COUNT($M$32)&lt;&gt;0,COUNT($Q$32)&lt;&gt;0),OR($M$32&lt;=1,$Q$32&lt;=1)),AND(COUNT($AC$32)&lt;&gt;0,$AC$32&lt;=5)),AND(COUNTA($AG$32)&lt;&gt;0,$AG$32="使用なし")),OR(AND(AND(COUNTA($C$41)&lt;&gt;0,$C$41="新設"),AND(COUNT($H$41)&lt;&gt;0,$H$41&lt;750)),AND(AND(AND(COUNTA($C$41)&lt;&gt;0,$C$41="更新"),AND(COUNT($H$41)&lt;&gt;0,$H$41&lt;1000)),AND(COUNTA($P$41)&lt;&gt;0,$P$41="適正"))))</formula>
    </cfRule>
  </conditionalFormatting>
  <conditionalFormatting sqref="AE48:AK51">
    <cfRule type="expression" dxfId="3" priority="10">
      <formula>OR(OR(OR(OR(COUNTA($C$32)=0,$C$32="新築住宅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formula>
    </cfRule>
  </conditionalFormatting>
  <conditionalFormatting sqref="P43:T43">
    <cfRule type="expression" dxfId="2" priority="6">
      <formula>OR(OR(OR(AND(COUNTA($C$32)&lt;&gt;0,$C$32="新築住宅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formula>
    </cfRule>
  </conditionalFormatting>
  <conditionalFormatting sqref="P39:T42">
    <cfRule type="expression" dxfId="1" priority="5">
      <formula>OR(OR(OR(AND(COUNTA($C$32)&lt;&gt;0,$C$32="新築住宅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formula>
    </cfRule>
  </conditionalFormatting>
  <conditionalFormatting sqref="Q48:AC51">
    <cfRule type="expression" dxfId="0" priority="8">
      <formula>OR(OR(OR(OR(COUNTA($C$32)=0,$C$32="新築住宅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formula>
    </cfRule>
  </conditionalFormatting>
  <dataValidations count="5">
    <dataValidation type="list" allowBlank="1" showInputMessage="1" showErrorMessage="1" sqref="C32:G33">
      <formula1>連鎖式選択肢</formula1>
    </dataValidation>
    <dataValidation type="list" allowBlank="1" showInputMessage="1" showErrorMessage="1" sqref="AG32:AK33">
      <formula1>INDIRECT($C$32)</formula1>
    </dataValidation>
    <dataValidation type="list" allowBlank="1" showInputMessage="1" showErrorMessage="1" sqref="C41:G42">
      <formula1>INDIRECT($AG$32)</formula1>
    </dataValidation>
    <dataValidation type="list" allowBlank="1" showInputMessage="1" showErrorMessage="1" sqref="AE50:AK51">
      <formula1>INDIRECT($Q$50)</formula1>
    </dataValidation>
    <dataValidation type="list" allowBlank="1" showInputMessage="1" showErrorMessage="1" sqref="P41:T42">
      <formula1>INDIRECT($C$41)</formula1>
    </dataValidation>
  </dataValidations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workbookViewId="0"/>
  </sheetViews>
  <sheetFormatPr defaultColWidth="2.25" defaultRowHeight="13.5" customHeight="1" x14ac:dyDescent="0.4"/>
  <cols>
    <col min="1" max="16384" width="2.25" style="39"/>
  </cols>
  <sheetData/>
  <sheetProtection algorithmName="SHA-512" hashValue="lkNdIdQGi9u4F8H7Ek3L3zvMjn21KZQpgKDTqVvcjtr23a7oH2caJ/L7LEh7vY8g7QXRE0JeYosyNEaEC5oPPg==" saltValue="FS6m4hIPI/w+V73/xgqiEw==" spinCount="100000" sheet="1" objects="1" scenarios="1"/>
  <phoneticPr fontId="1"/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2:AK51"/>
  <sheetViews>
    <sheetView showGridLines="0" zoomScaleNormal="100" workbookViewId="0"/>
  </sheetViews>
  <sheetFormatPr defaultColWidth="2.25" defaultRowHeight="13.5" customHeight="1" x14ac:dyDescent="0.4"/>
  <cols>
    <col min="1" max="16384" width="2.25" style="40"/>
  </cols>
  <sheetData>
    <row r="2" spans="2:37" ht="13.5" customHeight="1" x14ac:dyDescent="0.4">
      <c r="B2" s="94" t="s">
        <v>26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</row>
    <row r="3" spans="2:37" ht="13.5" customHeight="1" x14ac:dyDescent="0.4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2:37" ht="13.5" customHeight="1" x14ac:dyDescent="0.4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</row>
    <row r="7" spans="2:37" ht="13.5" customHeight="1" x14ac:dyDescent="0.4">
      <c r="B7" s="93" t="s">
        <v>27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</row>
    <row r="8" spans="2:37" ht="13.5" customHeight="1" x14ac:dyDescent="0.4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</row>
    <row r="10" spans="2:37" ht="13.5" customHeight="1" x14ac:dyDescent="0.4">
      <c r="C10" s="95" t="s">
        <v>32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2:37" ht="13.5" customHeight="1" x14ac:dyDescent="0.4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2:37" ht="13.5" customHeight="1" x14ac:dyDescent="0.4">
      <c r="C12" s="96" t="s">
        <v>33</v>
      </c>
      <c r="D12" s="97"/>
      <c r="E12" s="100">
        <v>1</v>
      </c>
      <c r="F12" s="100"/>
      <c r="G12" s="97" t="s">
        <v>35</v>
      </c>
      <c r="H12" s="100">
        <v>10</v>
      </c>
      <c r="I12" s="100"/>
      <c r="J12" s="97" t="s">
        <v>34</v>
      </c>
      <c r="K12" s="100">
        <v>10</v>
      </c>
      <c r="L12" s="100"/>
      <c r="M12" s="102" t="s">
        <v>36</v>
      </c>
    </row>
    <row r="13" spans="2:37" ht="13.5" customHeight="1" x14ac:dyDescent="0.4">
      <c r="C13" s="98"/>
      <c r="D13" s="99"/>
      <c r="E13" s="101"/>
      <c r="F13" s="101"/>
      <c r="G13" s="99"/>
      <c r="H13" s="101"/>
      <c r="I13" s="101"/>
      <c r="J13" s="99"/>
      <c r="K13" s="101"/>
      <c r="L13" s="101"/>
      <c r="M13" s="103"/>
    </row>
    <row r="16" spans="2:37" ht="13.5" customHeight="1" x14ac:dyDescent="0.4">
      <c r="B16" s="93" t="s">
        <v>28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</row>
    <row r="17" spans="2:37" ht="13.5" customHeight="1" x14ac:dyDescent="0.4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</row>
    <row r="19" spans="2:37" ht="13.5" customHeight="1" x14ac:dyDescent="0.4">
      <c r="C19" s="104" t="s">
        <v>37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5" t="s">
        <v>38</v>
      </c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</row>
    <row r="20" spans="2:37" ht="13.5" customHeight="1" x14ac:dyDescent="0.4"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</row>
    <row r="21" spans="2:37" ht="13.5" customHeight="1" x14ac:dyDescent="0.4">
      <c r="C21" s="106" t="s">
        <v>85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 t="s">
        <v>86</v>
      </c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</row>
    <row r="22" spans="2:37" ht="13.5" customHeight="1" x14ac:dyDescent="0.4"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</row>
    <row r="25" spans="2:37" ht="13.5" customHeight="1" x14ac:dyDescent="0.4">
      <c r="B25" s="93" t="s">
        <v>29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</row>
    <row r="26" spans="2:37" ht="13.5" customHeight="1" x14ac:dyDescent="0.4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</row>
    <row r="28" spans="2:37" ht="13.5" customHeight="1" x14ac:dyDescent="0.4">
      <c r="C28" s="107" t="s">
        <v>39</v>
      </c>
      <c r="D28" s="108"/>
      <c r="E28" s="108"/>
      <c r="F28" s="108"/>
      <c r="G28" s="108"/>
      <c r="H28" s="108"/>
      <c r="I28" s="108"/>
      <c r="J28" s="108"/>
      <c r="K28" s="108"/>
      <c r="L28" s="109"/>
      <c r="M28" s="107" t="s">
        <v>42</v>
      </c>
      <c r="N28" s="108"/>
      <c r="O28" s="108"/>
      <c r="P28" s="108"/>
      <c r="Q28" s="108"/>
      <c r="R28" s="108"/>
      <c r="S28" s="108"/>
      <c r="T28" s="109"/>
      <c r="U28" s="107" t="s">
        <v>45</v>
      </c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9"/>
      <c r="AG28" s="113" t="s">
        <v>49</v>
      </c>
      <c r="AH28" s="113"/>
      <c r="AI28" s="113"/>
      <c r="AJ28" s="113"/>
      <c r="AK28" s="113"/>
    </row>
    <row r="29" spans="2:37" ht="13.5" customHeight="1" x14ac:dyDescent="0.4">
      <c r="C29" s="110"/>
      <c r="D29" s="111"/>
      <c r="E29" s="111"/>
      <c r="F29" s="111"/>
      <c r="G29" s="111"/>
      <c r="H29" s="111"/>
      <c r="I29" s="111"/>
      <c r="J29" s="111"/>
      <c r="K29" s="111"/>
      <c r="L29" s="112"/>
      <c r="M29" s="110"/>
      <c r="N29" s="111"/>
      <c r="O29" s="111"/>
      <c r="P29" s="111"/>
      <c r="Q29" s="111"/>
      <c r="R29" s="111"/>
      <c r="S29" s="111"/>
      <c r="T29" s="112"/>
      <c r="U29" s="110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2"/>
      <c r="AG29" s="113"/>
      <c r="AH29" s="113"/>
      <c r="AI29" s="113"/>
      <c r="AJ29" s="113"/>
      <c r="AK29" s="113"/>
    </row>
    <row r="30" spans="2:37" ht="13.5" customHeight="1" x14ac:dyDescent="0.4">
      <c r="C30" s="110" t="s">
        <v>40</v>
      </c>
      <c r="D30" s="111"/>
      <c r="E30" s="111"/>
      <c r="F30" s="111"/>
      <c r="G30" s="111"/>
      <c r="H30" s="111" t="s">
        <v>41</v>
      </c>
      <c r="I30" s="111"/>
      <c r="J30" s="111"/>
      <c r="K30" s="111"/>
      <c r="L30" s="112"/>
      <c r="M30" s="110" t="s">
        <v>43</v>
      </c>
      <c r="N30" s="111"/>
      <c r="O30" s="111"/>
      <c r="P30" s="111"/>
      <c r="Q30" s="111" t="s">
        <v>44</v>
      </c>
      <c r="R30" s="111"/>
      <c r="S30" s="111"/>
      <c r="T30" s="112"/>
      <c r="U30" s="110" t="s">
        <v>46</v>
      </c>
      <c r="V30" s="111"/>
      <c r="W30" s="111"/>
      <c r="X30" s="111"/>
      <c r="Y30" s="111" t="s">
        <v>47</v>
      </c>
      <c r="Z30" s="111"/>
      <c r="AA30" s="111"/>
      <c r="AB30" s="111"/>
      <c r="AC30" s="111" t="s">
        <v>48</v>
      </c>
      <c r="AD30" s="111"/>
      <c r="AE30" s="111"/>
      <c r="AF30" s="112"/>
      <c r="AG30" s="113"/>
      <c r="AH30" s="113"/>
      <c r="AI30" s="113"/>
      <c r="AJ30" s="113"/>
      <c r="AK30" s="113"/>
    </row>
    <row r="31" spans="2:37" ht="13.5" customHeight="1" x14ac:dyDescent="0.4">
      <c r="C31" s="114"/>
      <c r="D31" s="115"/>
      <c r="E31" s="115"/>
      <c r="F31" s="115"/>
      <c r="G31" s="115"/>
      <c r="H31" s="115"/>
      <c r="I31" s="115"/>
      <c r="J31" s="115"/>
      <c r="K31" s="115"/>
      <c r="L31" s="116"/>
      <c r="M31" s="114"/>
      <c r="N31" s="115"/>
      <c r="O31" s="115"/>
      <c r="P31" s="115"/>
      <c r="Q31" s="115"/>
      <c r="R31" s="115"/>
      <c r="S31" s="115"/>
      <c r="T31" s="116"/>
      <c r="U31" s="114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6"/>
      <c r="AG31" s="113"/>
      <c r="AH31" s="113"/>
      <c r="AI31" s="113"/>
      <c r="AJ31" s="113"/>
      <c r="AK31" s="113"/>
    </row>
    <row r="32" spans="2:37" ht="13.5" customHeight="1" x14ac:dyDescent="0.4">
      <c r="C32" s="119" t="s">
        <v>19</v>
      </c>
      <c r="D32" s="120"/>
      <c r="E32" s="120"/>
      <c r="F32" s="120"/>
      <c r="G32" s="120"/>
      <c r="H32" s="121">
        <v>165.29</v>
      </c>
      <c r="I32" s="121"/>
      <c r="J32" s="121"/>
      <c r="K32" s="121"/>
      <c r="L32" s="122"/>
      <c r="M32" s="123">
        <v>1</v>
      </c>
      <c r="N32" s="124"/>
      <c r="O32" s="124"/>
      <c r="P32" s="124"/>
      <c r="Q32" s="124">
        <v>1</v>
      </c>
      <c r="R32" s="124"/>
      <c r="S32" s="124"/>
      <c r="T32" s="127"/>
      <c r="U32" s="129">
        <v>2</v>
      </c>
      <c r="V32" s="130"/>
      <c r="W32" s="130"/>
      <c r="X32" s="130"/>
      <c r="Y32" s="130">
        <v>3</v>
      </c>
      <c r="Z32" s="130"/>
      <c r="AA32" s="130"/>
      <c r="AB32" s="130"/>
      <c r="AC32" s="130">
        <f>IF(AND(COUNT(U32)=0,COUNT(Y32)=0),"",SUM(U32,Y32))</f>
        <v>5</v>
      </c>
      <c r="AD32" s="130"/>
      <c r="AE32" s="130"/>
      <c r="AF32" s="131"/>
      <c r="AG32" s="117" t="s">
        <v>58</v>
      </c>
      <c r="AH32" s="117"/>
      <c r="AI32" s="117"/>
      <c r="AJ32" s="117"/>
      <c r="AK32" s="117"/>
    </row>
    <row r="33" spans="2:37" ht="13.5" customHeight="1" x14ac:dyDescent="0.4">
      <c r="C33" s="119"/>
      <c r="D33" s="120"/>
      <c r="E33" s="120"/>
      <c r="F33" s="120"/>
      <c r="G33" s="120"/>
      <c r="H33" s="121"/>
      <c r="I33" s="121"/>
      <c r="J33" s="121"/>
      <c r="K33" s="121"/>
      <c r="L33" s="122"/>
      <c r="M33" s="125"/>
      <c r="N33" s="126"/>
      <c r="O33" s="126"/>
      <c r="P33" s="126"/>
      <c r="Q33" s="126"/>
      <c r="R33" s="126"/>
      <c r="S33" s="126"/>
      <c r="T33" s="128"/>
      <c r="U33" s="129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1"/>
      <c r="AG33" s="117"/>
      <c r="AH33" s="117"/>
      <c r="AI33" s="117"/>
      <c r="AJ33" s="117"/>
      <c r="AK33" s="117"/>
    </row>
    <row r="36" spans="2:37" ht="13.5" customHeight="1" x14ac:dyDescent="0.4">
      <c r="B36" s="93" t="s">
        <v>30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</row>
    <row r="37" spans="2:37" ht="13.5" customHeight="1" x14ac:dyDescent="0.4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</row>
    <row r="39" spans="2:37" ht="13.5" customHeight="1" x14ac:dyDescent="0.4">
      <c r="C39" s="132" t="s">
        <v>50</v>
      </c>
      <c r="D39" s="113"/>
      <c r="E39" s="113"/>
      <c r="F39" s="113"/>
      <c r="G39" s="113"/>
      <c r="H39" s="132" t="s">
        <v>51</v>
      </c>
      <c r="I39" s="113"/>
      <c r="J39" s="113"/>
      <c r="K39" s="113"/>
      <c r="L39" s="113"/>
      <c r="P39" s="132" t="s">
        <v>77</v>
      </c>
      <c r="Q39" s="113"/>
      <c r="R39" s="113"/>
      <c r="S39" s="113"/>
      <c r="T39" s="113"/>
    </row>
    <row r="40" spans="2:37" ht="13.5" customHeight="1" x14ac:dyDescent="0.4"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P40" s="113"/>
      <c r="Q40" s="113"/>
      <c r="R40" s="113"/>
      <c r="S40" s="113"/>
      <c r="T40" s="113"/>
    </row>
    <row r="41" spans="2:37" ht="13.5" customHeight="1" x14ac:dyDescent="0.4">
      <c r="C41" s="117" t="s">
        <v>15</v>
      </c>
      <c r="D41" s="117"/>
      <c r="E41" s="117"/>
      <c r="F41" s="117"/>
      <c r="G41" s="117"/>
      <c r="H41" s="118">
        <v>427</v>
      </c>
      <c r="I41" s="118"/>
      <c r="J41" s="118"/>
      <c r="K41" s="118"/>
      <c r="L41" s="118"/>
      <c r="P41" s="117" t="s">
        <v>75</v>
      </c>
      <c r="Q41" s="117"/>
      <c r="R41" s="117"/>
      <c r="S41" s="117"/>
      <c r="T41" s="117"/>
    </row>
    <row r="42" spans="2:37" ht="13.5" customHeight="1" x14ac:dyDescent="0.4">
      <c r="C42" s="117"/>
      <c r="D42" s="117"/>
      <c r="E42" s="117"/>
      <c r="F42" s="117"/>
      <c r="G42" s="117"/>
      <c r="H42" s="118"/>
      <c r="I42" s="118"/>
      <c r="J42" s="118"/>
      <c r="K42" s="118"/>
      <c r="L42" s="118"/>
      <c r="P42" s="117"/>
      <c r="Q42" s="117"/>
      <c r="R42" s="117"/>
      <c r="S42" s="117"/>
      <c r="T42" s="117"/>
    </row>
    <row r="43" spans="2:37" ht="13.5" customHeight="1" x14ac:dyDescent="0.4">
      <c r="H43" s="133" t="s">
        <v>52</v>
      </c>
      <c r="I43" s="133"/>
      <c r="J43" s="133"/>
      <c r="K43" s="133"/>
      <c r="L43" s="133"/>
      <c r="P43" s="133" t="s">
        <v>78</v>
      </c>
      <c r="Q43" s="133"/>
      <c r="R43" s="133"/>
      <c r="S43" s="133"/>
      <c r="T43" s="133"/>
    </row>
    <row r="45" spans="2:37" ht="13.5" customHeight="1" x14ac:dyDescent="0.4">
      <c r="B45" s="93" t="s">
        <v>31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</row>
    <row r="46" spans="2:37" ht="13.5" customHeight="1" x14ac:dyDescent="0.4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</row>
    <row r="48" spans="2:37" ht="13.5" customHeight="1" x14ac:dyDescent="0.4">
      <c r="C48" s="113" t="s">
        <v>31</v>
      </c>
      <c r="D48" s="113"/>
      <c r="E48" s="113"/>
      <c r="F48" s="113"/>
      <c r="G48" s="113"/>
      <c r="H48" s="113"/>
      <c r="I48" s="113"/>
      <c r="Q48" s="134" t="s">
        <v>16</v>
      </c>
      <c r="R48" s="135"/>
      <c r="S48" s="135"/>
      <c r="T48" s="135"/>
      <c r="U48" s="135"/>
      <c r="V48" s="135"/>
      <c r="W48" s="136"/>
      <c r="X48" s="137" t="s">
        <v>55</v>
      </c>
      <c r="Y48" s="137"/>
      <c r="Z48" s="137"/>
      <c r="AA48" s="137"/>
      <c r="AB48" s="137"/>
      <c r="AC48" s="137"/>
      <c r="AE48" s="113" t="s">
        <v>73</v>
      </c>
      <c r="AF48" s="113"/>
      <c r="AG48" s="113"/>
      <c r="AH48" s="113"/>
      <c r="AI48" s="113"/>
      <c r="AJ48" s="113"/>
      <c r="AK48" s="113"/>
    </row>
    <row r="49" spans="3:37" ht="13.5" customHeight="1" x14ac:dyDescent="0.4">
      <c r="C49" s="113"/>
      <c r="D49" s="113"/>
      <c r="E49" s="113"/>
      <c r="F49" s="113"/>
      <c r="G49" s="113"/>
      <c r="H49" s="113"/>
      <c r="I49" s="113"/>
      <c r="Q49" s="134"/>
      <c r="R49" s="135"/>
      <c r="S49" s="135"/>
      <c r="T49" s="135"/>
      <c r="U49" s="135"/>
      <c r="V49" s="135"/>
      <c r="W49" s="136"/>
      <c r="X49" s="137"/>
      <c r="Y49" s="137"/>
      <c r="Z49" s="137"/>
      <c r="AA49" s="137"/>
      <c r="AB49" s="137"/>
      <c r="AC49" s="137"/>
      <c r="AE49" s="113"/>
      <c r="AF49" s="113"/>
      <c r="AG49" s="113"/>
      <c r="AH49" s="113"/>
      <c r="AI49" s="113"/>
      <c r="AJ49" s="113"/>
      <c r="AK49" s="113"/>
    </row>
    <row r="50" spans="3:37" ht="13.5" customHeight="1" x14ac:dyDescent="0.4">
      <c r="C50" s="138" t="s">
        <v>16</v>
      </c>
      <c r="D50" s="138"/>
      <c r="E50" s="138"/>
      <c r="F50" s="138"/>
      <c r="G50" s="138"/>
      <c r="H50" s="138"/>
      <c r="I50" s="138"/>
      <c r="Q50" s="139" t="s">
        <v>24</v>
      </c>
      <c r="R50" s="140"/>
      <c r="S50" s="140"/>
      <c r="T50" s="140"/>
      <c r="U50" s="140"/>
      <c r="V50" s="140"/>
      <c r="W50" s="141"/>
      <c r="X50" s="137"/>
      <c r="Y50" s="137"/>
      <c r="Z50" s="137"/>
      <c r="AA50" s="137"/>
      <c r="AB50" s="137"/>
      <c r="AC50" s="137"/>
      <c r="AE50" s="117" t="s">
        <v>24</v>
      </c>
      <c r="AF50" s="117"/>
      <c r="AG50" s="117"/>
      <c r="AH50" s="117"/>
      <c r="AI50" s="117"/>
      <c r="AJ50" s="117"/>
      <c r="AK50" s="117"/>
    </row>
    <row r="51" spans="3:37" ht="13.5" customHeight="1" x14ac:dyDescent="0.4">
      <c r="C51" s="138"/>
      <c r="D51" s="138"/>
      <c r="E51" s="138"/>
      <c r="F51" s="138"/>
      <c r="G51" s="138"/>
      <c r="H51" s="138"/>
      <c r="I51" s="138"/>
      <c r="Q51" s="139"/>
      <c r="R51" s="140"/>
      <c r="S51" s="140"/>
      <c r="T51" s="140"/>
      <c r="U51" s="140"/>
      <c r="V51" s="140"/>
      <c r="W51" s="141"/>
      <c r="X51" s="137"/>
      <c r="Y51" s="137"/>
      <c r="Z51" s="137"/>
      <c r="AA51" s="137"/>
      <c r="AB51" s="137"/>
      <c r="AC51" s="137"/>
      <c r="AE51" s="117"/>
      <c r="AF51" s="117"/>
      <c r="AG51" s="117"/>
      <c r="AH51" s="117"/>
      <c r="AI51" s="117"/>
      <c r="AJ51" s="117"/>
      <c r="AK51" s="117"/>
    </row>
  </sheetData>
  <sheetProtection algorithmName="SHA-512" hashValue="MXyykgNzRzxu9HJ65XSzVvYUqzRdmMeS9dOO8h1J1IlarqfFsYFYuXHahgGnEut0GoYVdGzuhi3BQGYrvPxt4w==" saltValue="IYMVkKeSdUpA4xAi/b+nqA==" spinCount="100000" sheet="1" objects="1" scenarios="1"/>
  <mergeCells count="52">
    <mergeCell ref="H43:L43"/>
    <mergeCell ref="P43:T43"/>
    <mergeCell ref="B45:AK46"/>
    <mergeCell ref="C48:I49"/>
    <mergeCell ref="Q48:W49"/>
    <mergeCell ref="X48:AC51"/>
    <mergeCell ref="AE48:AK49"/>
    <mergeCell ref="C50:I51"/>
    <mergeCell ref="Q50:W51"/>
    <mergeCell ref="AE50:AK51"/>
    <mergeCell ref="AG32:AK33"/>
    <mergeCell ref="B36:AK37"/>
    <mergeCell ref="C39:G40"/>
    <mergeCell ref="H39:L40"/>
    <mergeCell ref="P39:T40"/>
    <mergeCell ref="C41:G42"/>
    <mergeCell ref="H41:L42"/>
    <mergeCell ref="P41:T42"/>
    <mergeCell ref="AC30:AF31"/>
    <mergeCell ref="C32:G33"/>
    <mergeCell ref="H32:L33"/>
    <mergeCell ref="M32:P33"/>
    <mergeCell ref="Q32:T33"/>
    <mergeCell ref="U32:X33"/>
    <mergeCell ref="Y32:AB33"/>
    <mergeCell ref="AC32:AF33"/>
    <mergeCell ref="C28:L29"/>
    <mergeCell ref="M28:T29"/>
    <mergeCell ref="U28:AF29"/>
    <mergeCell ref="AG28:AK31"/>
    <mergeCell ref="C30:G31"/>
    <mergeCell ref="H30:L31"/>
    <mergeCell ref="M30:P31"/>
    <mergeCell ref="Q30:T31"/>
    <mergeCell ref="U30:X31"/>
    <mergeCell ref="Y30:AB31"/>
    <mergeCell ref="B25:AK26"/>
    <mergeCell ref="B2:AK4"/>
    <mergeCell ref="B7:AK8"/>
    <mergeCell ref="C10:M11"/>
    <mergeCell ref="C12:D13"/>
    <mergeCell ref="E12:F13"/>
    <mergeCell ref="G12:G13"/>
    <mergeCell ref="H12:I13"/>
    <mergeCell ref="J12:J13"/>
    <mergeCell ref="K12:L13"/>
    <mergeCell ref="M12:M13"/>
    <mergeCell ref="B16:AK17"/>
    <mergeCell ref="C19:W20"/>
    <mergeCell ref="X19:AK20"/>
    <mergeCell ref="C21:W22"/>
    <mergeCell ref="X21:AK22"/>
  </mergeCells>
  <phoneticPr fontId="1"/>
  <dataValidations count="5">
    <dataValidation type="list" allowBlank="1" showInputMessage="1" showErrorMessage="1" sqref="P41:T42">
      <formula1>INDIRECT($C$41)</formula1>
    </dataValidation>
    <dataValidation type="list" allowBlank="1" showInputMessage="1" showErrorMessage="1" sqref="AE50:AK51">
      <formula1>INDIRECT($Q$50)</formula1>
    </dataValidation>
    <dataValidation type="list" allowBlank="1" showInputMessage="1" showErrorMessage="1" sqref="C41:G42">
      <formula1>INDIRECT($AG$32)</formula1>
    </dataValidation>
    <dataValidation type="list" allowBlank="1" showInputMessage="1" showErrorMessage="1" sqref="AG32:AK33">
      <formula1>INDIRECT($C$32)</formula1>
    </dataValidation>
    <dataValidation type="list" allowBlank="1" showInputMessage="1" showErrorMessage="1" sqref="C32:G33">
      <formula1>連鎖式選択肢</formula1>
    </dataValidation>
  </dataValidations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P40"/>
  <sheetViews>
    <sheetView showGridLines="0" zoomScaleNormal="100" workbookViewId="0"/>
  </sheetViews>
  <sheetFormatPr defaultColWidth="9" defaultRowHeight="13.5" customHeight="1" x14ac:dyDescent="0.4"/>
  <cols>
    <col min="1" max="1" width="2.25" style="1" customWidth="1"/>
    <col min="2" max="3" width="11.25" style="1" customWidth="1"/>
    <col min="4" max="5" width="9" style="1"/>
    <col min="6" max="6" width="2.25" style="1" customWidth="1"/>
    <col min="7" max="8" width="15.75" style="1" customWidth="1"/>
    <col min="9" max="24" width="2.25" style="1" customWidth="1"/>
    <col min="25" max="25" width="11.25" style="1" customWidth="1"/>
    <col min="26" max="27" width="15.75" style="1" customWidth="1"/>
    <col min="28" max="28" width="2.25" style="1" customWidth="1"/>
    <col min="29" max="29" width="4.5" style="1" customWidth="1"/>
    <col min="30" max="30" width="11.25" style="1" customWidth="1"/>
    <col min="31" max="31" width="4.5" style="1" customWidth="1"/>
    <col min="32" max="32" width="9" style="1" customWidth="1"/>
    <col min="33" max="33" width="4.5" style="1" customWidth="1"/>
    <col min="34" max="34" width="9" style="1" customWidth="1"/>
    <col min="35" max="35" width="4.5" style="1" customWidth="1"/>
    <col min="36" max="36" width="11.25" style="1" customWidth="1"/>
    <col min="37" max="37" width="4.5" style="1" customWidth="1"/>
    <col min="38" max="38" width="9" style="1" customWidth="1"/>
    <col min="39" max="39" width="4.5" style="1" customWidth="1"/>
    <col min="40" max="40" width="9" style="1" customWidth="1"/>
    <col min="41" max="41" width="4.5" style="1" customWidth="1"/>
    <col min="42" max="42" width="15.75" style="1" customWidth="1"/>
    <col min="43" max="43" width="2.25" style="1" customWidth="1"/>
    <col min="44" max="16384" width="9" style="1"/>
  </cols>
  <sheetData>
    <row r="2" spans="2:42" ht="13.5" customHeight="1" x14ac:dyDescent="0.4">
      <c r="B2" s="160" t="s">
        <v>17</v>
      </c>
      <c r="C2" s="161"/>
      <c r="D2" s="161"/>
      <c r="E2" s="162"/>
      <c r="G2" s="160" t="s">
        <v>24</v>
      </c>
      <c r="H2" s="162"/>
      <c r="J2" s="160" t="s">
        <v>56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2"/>
      <c r="Y2" s="148" t="s">
        <v>60</v>
      </c>
      <c r="Z2" s="146"/>
      <c r="AA2" s="147"/>
      <c r="AC2" s="160" t="s">
        <v>61</v>
      </c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2"/>
    </row>
    <row r="3" spans="2:42" ht="13.5" customHeight="1" x14ac:dyDescent="0.4">
      <c r="B3" s="15" t="s">
        <v>18</v>
      </c>
      <c r="C3" s="16" t="s">
        <v>19</v>
      </c>
      <c r="D3" s="16"/>
      <c r="E3" s="17"/>
      <c r="G3" s="12" t="s">
        <v>16</v>
      </c>
      <c r="H3" s="13" t="s">
        <v>24</v>
      </c>
      <c r="J3" s="173" t="str">
        <f>IF(COUNTA(処理対象人員算定調書!C32)=0,"",IF(処理対象人員算定調書!C32="新築住宅",1,IF(処理対象人員算定調書!C32="既存住宅",2)))</f>
        <v/>
      </c>
      <c r="K3" s="171"/>
      <c r="L3" s="171" t="str">
        <f>IF(COUNT(処理対象人員算定調書!H32)=0,"",IF(処理対象人員算定調書!H32&lt;=130,1,IF(処理対象人員算定調書!H32&gt;130,2)))</f>
        <v/>
      </c>
      <c r="M3" s="171"/>
      <c r="N3" s="171" t="str">
        <f>IF(AND(COUNT(処理対象人員算定調書!M32)=0,COUNT(処理対象人員算定調書!Q32)=0),"",IF(OR(処理対象人員算定調書!M32&lt;=1,処理対象人員算定調書!Q32&lt;=1),1,IF(AND(処理対象人員算定調書!M32&gt;=2,処理対象人員算定調書!Q32&gt;=2),2)))</f>
        <v/>
      </c>
      <c r="O3" s="171"/>
      <c r="P3" s="171" t="str">
        <f>IF(COUNT(処理対象人員算定調書!AC32)=0,"",IF(処理対象人員算定調書!AC32&lt;=J7,1,IF(処理対象人員算定調書!AC32&lt;=J8,2,IF(処理対象人員算定調書!AC32&lt;=J9,3,IF(処理対象人員算定調書!AC32&gt;J9,4)))))</f>
        <v/>
      </c>
      <c r="Q3" s="171"/>
      <c r="R3" s="171" t="str">
        <f>IF(COUNTA(処理対象人員算定調書!AG32)=0,"",IF(OR(処理対象人員算定調書!C32="新築住宅",処理対象人員算定調書!H32&lt;=130,AND(処理対象人員算定調書!M32&gt;=2,処理対象人員算定調書!Q32&gt;=2),処理対象人員算定調書!AC32&gt;5),0,IF(処理対象人員算定調書!AG32="使用あり",1,IF(処理対象人員算定調書!AG32="使用なし",2))))</f>
        <v/>
      </c>
      <c r="S3" s="171"/>
      <c r="T3" s="171" t="str">
        <f>IF(COUNTA(処理対象人員算定調書!C41)=0,"",IF(OR(処理対象人員算定調書!C32="新築住宅",処理対象人員算定調書!H32&lt;=130,AND(処理対象人員算定調書!M32&gt;=2,処理対象人員算定調書!Q32&gt;=2),処理対象人員算定調書!AC32&gt;5,処理対象人員算定調書!AG32="使用あり"),0,IF(処理対象人員算定調書!C41="新設",1,IF(処理対象人員算定調書!C41="更新",2))))</f>
        <v/>
      </c>
      <c r="U3" s="171"/>
      <c r="V3" s="171" t="str">
        <f>IF(COUNT(処理対象人員算定調書!H41)=0,"",IF(OR(処理対象人員算定調書!C32="新築住宅",処理対象人員算定調書!H32&lt;=130,AND(処理対象人員算定調書!M32&gt;=2,処理対象人員算定調書!Q32&gt;=2),処理対象人員算定調書!AC32&gt;5,処理対象人員算定調書!AG32="使用あり"),0,IF(COUNTA(処理対象人員算定調書!C41)=0,"",IF(処理対象人員算定調書!C41="新設",IF(処理対象人員算定調書!H41&lt;J12,1,IF(処理対象人員算定調書!H41&lt;J13,2,IF(処理対象人員算定調書!H41&gt;=J13,3))),IF(処理対象人員算定調書!C41="更新",IF(処理対象人員算定調書!H41&lt;Q12,1,IF(処理対象人員算定調書!H41&lt;Q13,2,IF(処理対象人員算定調書!H41&gt;=Q13,3))))))))</f>
        <v/>
      </c>
      <c r="W3" s="172"/>
      <c r="Y3" s="21">
        <f>SUM(PRODUCT(AC$3,10^6),PRODUCT(AE$3,10^5),PRODUCT(AG$3,10^4),PRODUCT(AI3,10^3))</f>
        <v>1111000</v>
      </c>
      <c r="Z3" s="29">
        <v>5</v>
      </c>
      <c r="AA3" s="30"/>
      <c r="AC3" s="168">
        <v>1</v>
      </c>
      <c r="AD3" s="165" t="s">
        <v>22</v>
      </c>
      <c r="AE3" s="168">
        <v>1</v>
      </c>
      <c r="AF3" s="165" t="s">
        <v>1</v>
      </c>
      <c r="AG3" s="168">
        <v>1</v>
      </c>
      <c r="AH3" s="165" t="s">
        <v>0</v>
      </c>
      <c r="AI3" s="24">
        <v>1</v>
      </c>
      <c r="AJ3" s="4" t="s">
        <v>4</v>
      </c>
      <c r="AK3" s="24"/>
      <c r="AL3" s="11"/>
      <c r="AM3" s="24"/>
      <c r="AN3" s="4"/>
      <c r="AO3" s="28"/>
      <c r="AP3" s="4"/>
    </row>
    <row r="4" spans="2:42" ht="13.5" customHeight="1" x14ac:dyDescent="0.4">
      <c r="B4" s="18"/>
      <c r="C4" s="5" t="s">
        <v>57</v>
      </c>
      <c r="D4" s="5"/>
      <c r="E4" s="6"/>
      <c r="G4" s="163" t="s">
        <v>25</v>
      </c>
      <c r="H4" s="164"/>
      <c r="J4" s="151" t="str">
        <f>IF(OR(COUNT(J3)=0,COUNT(L3)=0,COUNT(N3)=0,COUNT(P3)=0),"",IF(OR(J3=1,L3=1,N3=2,P3=2,P3=3,P3=4),SUM(J3*10^6,L3*10^5,N3*10^4,P3*10^3),IF(COUNT(R3)=0,"",IF(R3=1,SUM(J3*10^6,L3*10^5,N3*10^4,P3*10^3,R3*10^2),IF(OR(COUNT(T3)=0,COUNT(V3)=0),"",SUM(J3*10^6,L3*10^5,N3*10^4,P3*10^3,R3*10^2,T3*10,V3))))))</f>
        <v/>
      </c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Y4" s="22">
        <f>SUM(PRODUCT(AC$3,10^6),PRODUCT(AE$3,10^5),PRODUCT(AG$3,10^4),PRODUCT(AI4,10^3))</f>
        <v>1112000</v>
      </c>
      <c r="Z4" s="31">
        <v>7</v>
      </c>
      <c r="AA4" s="32"/>
      <c r="AC4" s="169"/>
      <c r="AD4" s="166"/>
      <c r="AE4" s="169"/>
      <c r="AF4" s="166"/>
      <c r="AG4" s="169"/>
      <c r="AH4" s="166"/>
      <c r="AI4" s="24">
        <v>2</v>
      </c>
      <c r="AJ4" s="4" t="s">
        <v>12</v>
      </c>
      <c r="AK4" s="24"/>
      <c r="AL4" s="11"/>
      <c r="AM4" s="24"/>
      <c r="AN4" s="4"/>
      <c r="AO4" s="28"/>
      <c r="AP4" s="4"/>
    </row>
    <row r="5" spans="2:42" ht="13.5" customHeight="1" x14ac:dyDescent="0.4">
      <c r="B5" s="18"/>
      <c r="C5" s="5" t="s">
        <v>58</v>
      </c>
      <c r="D5" s="5" t="s">
        <v>20</v>
      </c>
      <c r="E5" s="6" t="s">
        <v>21</v>
      </c>
      <c r="G5" s="12" t="s">
        <v>16</v>
      </c>
      <c r="H5" s="13" t="s">
        <v>25</v>
      </c>
      <c r="Y5" s="22">
        <f>SUM(PRODUCT(AC$3,10^6),PRODUCT(AE$3,10^5),PRODUCT(AG$3,10^4),PRODUCT(AI5,10^3))</f>
        <v>1113000</v>
      </c>
      <c r="Z5" s="31">
        <v>10</v>
      </c>
      <c r="AA5" s="32"/>
      <c r="AC5" s="169"/>
      <c r="AD5" s="166"/>
      <c r="AE5" s="169"/>
      <c r="AF5" s="166"/>
      <c r="AG5" s="169"/>
      <c r="AH5" s="166"/>
      <c r="AI5" s="24">
        <v>3</v>
      </c>
      <c r="AJ5" s="4" t="s">
        <v>13</v>
      </c>
      <c r="AK5" s="24"/>
      <c r="AL5" s="11"/>
      <c r="AM5" s="24"/>
      <c r="AN5" s="4"/>
      <c r="AO5" s="28"/>
      <c r="AP5" s="4"/>
    </row>
    <row r="6" spans="2:42" ht="13.5" customHeight="1" x14ac:dyDescent="0.4">
      <c r="B6" s="18"/>
      <c r="C6" s="5"/>
      <c r="D6" s="5"/>
      <c r="E6" s="6" t="s">
        <v>75</v>
      </c>
      <c r="J6" s="66" t="s">
        <v>59</v>
      </c>
      <c r="K6" s="66"/>
      <c r="L6" s="66"/>
      <c r="M6" s="66"/>
      <c r="Y6" s="22">
        <f>SUM(PRODUCT(AC$3,10^6),PRODUCT(AE$3,10^5),PRODUCT(AG$3,10^4),PRODUCT(AI6,10^3))</f>
        <v>1114000</v>
      </c>
      <c r="Z6" s="33" t="str">
        <f>IF(OR(COUNT(処理対象人員算定調書!AC32)=0,処理対象人員算定調書!AC32&lt;=10),"標準処理型n人槽",処理対象人員算定調書!AC32)</f>
        <v>標準処理型n人槽</v>
      </c>
      <c r="AA6" s="32"/>
      <c r="AC6" s="169"/>
      <c r="AD6" s="166"/>
      <c r="AE6" s="169"/>
      <c r="AF6" s="166"/>
      <c r="AG6" s="170"/>
      <c r="AH6" s="167"/>
      <c r="AI6" s="24">
        <v>4</v>
      </c>
      <c r="AJ6" s="4" t="s">
        <v>5</v>
      </c>
      <c r="AK6" s="24"/>
      <c r="AL6" s="11"/>
      <c r="AM6" s="24"/>
      <c r="AN6" s="4"/>
      <c r="AO6" s="28"/>
      <c r="AP6" s="4"/>
    </row>
    <row r="7" spans="2:42" ht="13.5" customHeight="1" x14ac:dyDescent="0.4">
      <c r="B7" s="19"/>
      <c r="C7" s="7"/>
      <c r="D7" s="7"/>
      <c r="E7" s="8" t="s">
        <v>76</v>
      </c>
      <c r="J7" s="154">
        <v>5</v>
      </c>
      <c r="K7" s="154"/>
      <c r="L7" s="154"/>
      <c r="M7" s="155"/>
      <c r="Y7" s="22">
        <f>SUM(PRODUCT(AC$3,10^6),PRODUCT(AE$3,10^5),PRODUCT(AG$7,10^4),PRODUCT(AI7,10^3))</f>
        <v>1121000</v>
      </c>
      <c r="Z7" s="31">
        <v>10</v>
      </c>
      <c r="AA7" s="32"/>
      <c r="AC7" s="169"/>
      <c r="AD7" s="166"/>
      <c r="AE7" s="169"/>
      <c r="AF7" s="166"/>
      <c r="AG7" s="168">
        <v>2</v>
      </c>
      <c r="AH7" s="165" t="s">
        <v>3</v>
      </c>
      <c r="AI7" s="24">
        <v>1</v>
      </c>
      <c r="AJ7" s="4" t="s">
        <v>4</v>
      </c>
      <c r="AK7" s="24"/>
      <c r="AL7" s="11"/>
      <c r="AM7" s="24"/>
      <c r="AN7" s="4"/>
      <c r="AO7" s="28"/>
      <c r="AP7" s="4"/>
    </row>
    <row r="8" spans="2:42" ht="13.5" customHeight="1" x14ac:dyDescent="0.4">
      <c r="J8" s="156">
        <v>7</v>
      </c>
      <c r="K8" s="156"/>
      <c r="L8" s="156"/>
      <c r="M8" s="157"/>
      <c r="Y8" s="22">
        <f>SUM(PRODUCT(AC$3,10^6),PRODUCT(AE$3,10^5),PRODUCT(AG$7,10^4),PRODUCT(AI8,10^3))</f>
        <v>1122000</v>
      </c>
      <c r="Z8" s="31">
        <v>10</v>
      </c>
      <c r="AA8" s="32"/>
      <c r="AC8" s="169"/>
      <c r="AD8" s="166"/>
      <c r="AE8" s="169"/>
      <c r="AF8" s="166"/>
      <c r="AG8" s="169"/>
      <c r="AH8" s="166"/>
      <c r="AI8" s="24">
        <v>2</v>
      </c>
      <c r="AJ8" s="4" t="s">
        <v>12</v>
      </c>
      <c r="AK8" s="24"/>
      <c r="AL8" s="11"/>
      <c r="AM8" s="24"/>
      <c r="AN8" s="4"/>
      <c r="AO8" s="28"/>
      <c r="AP8" s="4"/>
    </row>
    <row r="9" spans="2:42" ht="13.5" customHeight="1" x14ac:dyDescent="0.4">
      <c r="J9" s="158">
        <v>10</v>
      </c>
      <c r="K9" s="158"/>
      <c r="L9" s="158"/>
      <c r="M9" s="159"/>
      <c r="Y9" s="22">
        <f>SUM(PRODUCT(AC$3,10^6),PRODUCT(AE$3,10^5),PRODUCT(AG$7,10^4),PRODUCT(AI9,10^3))</f>
        <v>1123000</v>
      </c>
      <c r="Z9" s="31">
        <v>10</v>
      </c>
      <c r="AA9" s="32"/>
      <c r="AC9" s="169"/>
      <c r="AD9" s="166"/>
      <c r="AE9" s="169"/>
      <c r="AF9" s="166"/>
      <c r="AG9" s="169"/>
      <c r="AH9" s="166"/>
      <c r="AI9" s="24">
        <v>3</v>
      </c>
      <c r="AJ9" s="4" t="s">
        <v>13</v>
      </c>
      <c r="AK9" s="24"/>
      <c r="AL9" s="11"/>
      <c r="AM9" s="24"/>
      <c r="AN9" s="4"/>
      <c r="AO9" s="28"/>
      <c r="AP9" s="4"/>
    </row>
    <row r="10" spans="2:42" ht="13.5" customHeight="1" x14ac:dyDescent="0.4">
      <c r="Y10" s="22">
        <f>SUM(PRODUCT(AC$3,10^6),PRODUCT(AE$3,10^5),PRODUCT(AG$7,10^4),PRODUCT(AI10,10^3))</f>
        <v>1124000</v>
      </c>
      <c r="Z10" s="33" t="str">
        <f>IF(OR(COUNT(処理対象人員算定調書!AC32)=0,処理対象人員算定調書!AC32&lt;=10),"標準処理型n人槽",処理対象人員算定調書!AC32)</f>
        <v>標準処理型n人槽</v>
      </c>
      <c r="AA10" s="32"/>
      <c r="AC10" s="169"/>
      <c r="AD10" s="166"/>
      <c r="AE10" s="170"/>
      <c r="AF10" s="167"/>
      <c r="AG10" s="170"/>
      <c r="AH10" s="167"/>
      <c r="AI10" s="24">
        <v>4</v>
      </c>
      <c r="AJ10" s="4" t="s">
        <v>5</v>
      </c>
      <c r="AK10" s="24"/>
      <c r="AL10" s="11"/>
      <c r="AM10" s="24"/>
      <c r="AN10" s="4"/>
      <c r="AO10" s="28"/>
      <c r="AP10" s="4"/>
    </row>
    <row r="11" spans="2:42" ht="13.5" customHeight="1" x14ac:dyDescent="0.4">
      <c r="J11" s="148" t="s">
        <v>14</v>
      </c>
      <c r="K11" s="146"/>
      <c r="L11" s="146"/>
      <c r="M11" s="146"/>
      <c r="N11" s="146"/>
      <c r="O11" s="146"/>
      <c r="P11" s="146"/>
      <c r="Q11" s="146" t="s">
        <v>15</v>
      </c>
      <c r="R11" s="146"/>
      <c r="S11" s="146"/>
      <c r="T11" s="146"/>
      <c r="U11" s="146"/>
      <c r="V11" s="146"/>
      <c r="W11" s="147"/>
      <c r="Y11" s="22">
        <f>SUM(PRODUCT(AC$3,10^6),PRODUCT(AE$11,10^5),PRODUCT(AG$11,10^4),PRODUCT(AI11,10^3))</f>
        <v>1211000</v>
      </c>
      <c r="Z11" s="31">
        <v>7</v>
      </c>
      <c r="AA11" s="32"/>
      <c r="AC11" s="169"/>
      <c r="AD11" s="166"/>
      <c r="AE11" s="168">
        <v>2</v>
      </c>
      <c r="AF11" s="165" t="s">
        <v>2</v>
      </c>
      <c r="AG11" s="168">
        <v>1</v>
      </c>
      <c r="AH11" s="165" t="s">
        <v>0</v>
      </c>
      <c r="AI11" s="24">
        <v>1</v>
      </c>
      <c r="AJ11" s="4" t="s">
        <v>4</v>
      </c>
      <c r="AK11" s="24"/>
      <c r="AL11" s="11"/>
      <c r="AM11" s="24"/>
      <c r="AN11" s="4"/>
      <c r="AO11" s="28"/>
      <c r="AP11" s="4"/>
    </row>
    <row r="12" spans="2:42" ht="13.5" customHeight="1" x14ac:dyDescent="0.4">
      <c r="J12" s="149">
        <v>450</v>
      </c>
      <c r="K12" s="144"/>
      <c r="L12" s="144"/>
      <c r="M12" s="144"/>
      <c r="N12" s="144"/>
      <c r="O12" s="144"/>
      <c r="P12" s="144"/>
      <c r="Q12" s="144">
        <v>600</v>
      </c>
      <c r="R12" s="144"/>
      <c r="S12" s="144"/>
      <c r="T12" s="144"/>
      <c r="U12" s="144"/>
      <c r="V12" s="144"/>
      <c r="W12" s="145"/>
      <c r="Y12" s="22">
        <f>SUM(PRODUCT(AC$3,10^6),PRODUCT(AE$11,10^5),PRODUCT(AG$11,10^4),PRODUCT(AI12,10^3))</f>
        <v>1212000</v>
      </c>
      <c r="Z12" s="31">
        <v>7</v>
      </c>
      <c r="AA12" s="32"/>
      <c r="AC12" s="169"/>
      <c r="AD12" s="166"/>
      <c r="AE12" s="169"/>
      <c r="AF12" s="166"/>
      <c r="AG12" s="169"/>
      <c r="AH12" s="166"/>
      <c r="AI12" s="24">
        <v>2</v>
      </c>
      <c r="AJ12" s="4" t="s">
        <v>12</v>
      </c>
      <c r="AK12" s="24"/>
      <c r="AL12" s="11"/>
      <c r="AM12" s="24"/>
      <c r="AN12" s="4"/>
      <c r="AO12" s="28"/>
      <c r="AP12" s="4"/>
    </row>
    <row r="13" spans="2:42" ht="13.5" customHeight="1" x14ac:dyDescent="0.4">
      <c r="J13" s="150">
        <v>750</v>
      </c>
      <c r="K13" s="142"/>
      <c r="L13" s="142"/>
      <c r="M13" s="142"/>
      <c r="N13" s="142"/>
      <c r="O13" s="142"/>
      <c r="P13" s="142"/>
      <c r="Q13" s="142">
        <v>1000</v>
      </c>
      <c r="R13" s="142"/>
      <c r="S13" s="142"/>
      <c r="T13" s="142"/>
      <c r="U13" s="142"/>
      <c r="V13" s="142"/>
      <c r="W13" s="143"/>
      <c r="Y13" s="22">
        <f>SUM(PRODUCT(AC$3,10^6),PRODUCT(AE$11,10^5),PRODUCT(AG$11,10^4),PRODUCT(AI13,10^3))</f>
        <v>1213000</v>
      </c>
      <c r="Z13" s="31">
        <v>10</v>
      </c>
      <c r="AA13" s="32"/>
      <c r="AC13" s="169"/>
      <c r="AD13" s="166"/>
      <c r="AE13" s="169"/>
      <c r="AF13" s="166"/>
      <c r="AG13" s="169"/>
      <c r="AH13" s="166"/>
      <c r="AI13" s="24">
        <v>3</v>
      </c>
      <c r="AJ13" s="4" t="s">
        <v>13</v>
      </c>
      <c r="AK13" s="24"/>
      <c r="AL13" s="11"/>
      <c r="AM13" s="24"/>
      <c r="AN13" s="4"/>
      <c r="AO13" s="28"/>
      <c r="AP13" s="4"/>
    </row>
    <row r="14" spans="2:42" ht="13.5" customHeight="1" x14ac:dyDescent="0.4">
      <c r="Y14" s="22">
        <f>SUM(PRODUCT(AC$3,10^6),PRODUCT(AE$11,10^5),PRODUCT(AG$11,10^4),PRODUCT(AI14,10^3))</f>
        <v>1214000</v>
      </c>
      <c r="Z14" s="33" t="str">
        <f>IF(OR(COUNT(処理対象人員算定調書!AC32)=0,処理対象人員算定調書!AC32&lt;=10),"標準処理型n人槽",処理対象人員算定調書!AC32)</f>
        <v>標準処理型n人槽</v>
      </c>
      <c r="AA14" s="32"/>
      <c r="AC14" s="169"/>
      <c r="AD14" s="166"/>
      <c r="AE14" s="169"/>
      <c r="AF14" s="166"/>
      <c r="AG14" s="170"/>
      <c r="AH14" s="167"/>
      <c r="AI14" s="24">
        <v>4</v>
      </c>
      <c r="AJ14" s="4" t="s">
        <v>5</v>
      </c>
      <c r="AK14" s="24"/>
      <c r="AL14" s="11"/>
      <c r="AM14" s="24"/>
      <c r="AN14" s="4"/>
      <c r="AO14" s="28"/>
      <c r="AP14" s="4"/>
    </row>
    <row r="15" spans="2:42" ht="13.5" customHeight="1" x14ac:dyDescent="0.4">
      <c r="Y15" s="22">
        <f>SUM(PRODUCT(AC$3,10^6),PRODUCT(AE$11,10^5),PRODUCT(AG$15,10^4),PRODUCT(AI15,10^3))</f>
        <v>1221000</v>
      </c>
      <c r="Z15" s="31">
        <v>10</v>
      </c>
      <c r="AA15" s="32"/>
      <c r="AC15" s="169"/>
      <c r="AD15" s="166"/>
      <c r="AE15" s="169"/>
      <c r="AF15" s="166"/>
      <c r="AG15" s="168">
        <v>2</v>
      </c>
      <c r="AH15" s="165" t="s">
        <v>3</v>
      </c>
      <c r="AI15" s="24">
        <v>1</v>
      </c>
      <c r="AJ15" s="4" t="s">
        <v>4</v>
      </c>
      <c r="AK15" s="24"/>
      <c r="AL15" s="11"/>
      <c r="AM15" s="24"/>
      <c r="AN15" s="4"/>
      <c r="AO15" s="28"/>
      <c r="AP15" s="4"/>
    </row>
    <row r="16" spans="2:42" ht="13.5" customHeight="1" x14ac:dyDescent="0.4">
      <c r="Y16" s="22">
        <f>SUM(PRODUCT(AC$3,10^6),PRODUCT(AE$11,10^5),PRODUCT(AG$15,10^4),PRODUCT(AI16,10^3))</f>
        <v>1222000</v>
      </c>
      <c r="Z16" s="31">
        <v>10</v>
      </c>
      <c r="AA16" s="32"/>
      <c r="AC16" s="169"/>
      <c r="AD16" s="166"/>
      <c r="AE16" s="169"/>
      <c r="AF16" s="166"/>
      <c r="AG16" s="169"/>
      <c r="AH16" s="166"/>
      <c r="AI16" s="24">
        <v>2</v>
      </c>
      <c r="AJ16" s="4" t="s">
        <v>12</v>
      </c>
      <c r="AK16" s="24"/>
      <c r="AL16" s="11"/>
      <c r="AM16" s="24"/>
      <c r="AN16" s="4"/>
      <c r="AO16" s="28"/>
      <c r="AP16" s="4"/>
    </row>
    <row r="17" spans="25:42" ht="13.5" customHeight="1" x14ac:dyDescent="0.4">
      <c r="Y17" s="22">
        <f>SUM(PRODUCT(AC$3,10^6),PRODUCT(AE$11,10^5),PRODUCT(AG$15,10^4),PRODUCT(AI17,10^3))</f>
        <v>1223000</v>
      </c>
      <c r="Z17" s="31">
        <v>10</v>
      </c>
      <c r="AA17" s="32"/>
      <c r="AC17" s="169"/>
      <c r="AD17" s="166"/>
      <c r="AE17" s="169"/>
      <c r="AF17" s="166"/>
      <c r="AG17" s="169"/>
      <c r="AH17" s="166"/>
      <c r="AI17" s="24">
        <v>3</v>
      </c>
      <c r="AJ17" s="4" t="s">
        <v>13</v>
      </c>
      <c r="AK17" s="24"/>
      <c r="AL17" s="11"/>
      <c r="AM17" s="24"/>
      <c r="AN17" s="4"/>
      <c r="AO17" s="28"/>
      <c r="AP17" s="4"/>
    </row>
    <row r="18" spans="25:42" ht="13.5" customHeight="1" x14ac:dyDescent="0.4">
      <c r="Y18" s="22">
        <f>SUM(PRODUCT(AC$3,10^6),PRODUCT(AE$11,10^5),PRODUCT(AG$15,10^4),PRODUCT(AI18,10^3))</f>
        <v>1224000</v>
      </c>
      <c r="Z18" s="33" t="str">
        <f>IF(OR(COUNT(処理対象人員算定調書!AC32)=0,処理対象人員算定調書!AC32&lt;=10),"標準処理型n人槽",処理対象人員算定調書!AC32)</f>
        <v>標準処理型n人槽</v>
      </c>
      <c r="AA18" s="32"/>
      <c r="AC18" s="170"/>
      <c r="AD18" s="167"/>
      <c r="AE18" s="170"/>
      <c r="AF18" s="167"/>
      <c r="AG18" s="170"/>
      <c r="AH18" s="167"/>
      <c r="AI18" s="24">
        <v>4</v>
      </c>
      <c r="AJ18" s="4" t="s">
        <v>5</v>
      </c>
      <c r="AK18" s="24"/>
      <c r="AL18" s="11"/>
      <c r="AM18" s="24"/>
      <c r="AN18" s="4"/>
      <c r="AO18" s="28"/>
      <c r="AP18" s="4"/>
    </row>
    <row r="19" spans="25:42" ht="13.5" customHeight="1" x14ac:dyDescent="0.4">
      <c r="Y19" s="22">
        <f>SUM(PRODUCT(AC$19,10^6),PRODUCT(AE$19,10^5),PRODUCT(AG$19,10^4),PRODUCT(AI19,10^3))</f>
        <v>2111000</v>
      </c>
      <c r="Z19" s="31">
        <v>5</v>
      </c>
      <c r="AA19" s="32"/>
      <c r="AC19" s="174">
        <v>2</v>
      </c>
      <c r="AD19" s="177" t="s">
        <v>23</v>
      </c>
      <c r="AE19" s="168">
        <v>1</v>
      </c>
      <c r="AF19" s="180" t="s">
        <v>1</v>
      </c>
      <c r="AG19" s="174">
        <v>1</v>
      </c>
      <c r="AH19" s="177" t="s">
        <v>0</v>
      </c>
      <c r="AI19" s="24">
        <v>1</v>
      </c>
      <c r="AJ19" s="9" t="s">
        <v>4</v>
      </c>
      <c r="AK19" s="25"/>
      <c r="AL19" s="11"/>
      <c r="AM19" s="27"/>
      <c r="AN19" s="2"/>
      <c r="AO19" s="25"/>
      <c r="AP19" s="4"/>
    </row>
    <row r="20" spans="25:42" ht="13.5" customHeight="1" x14ac:dyDescent="0.4">
      <c r="Y20" s="22">
        <f>SUM(PRODUCT(AC$19,10^6),PRODUCT(AE$19,10^5),PRODUCT(AG$19,10^4),PRODUCT(AI20,10^3))</f>
        <v>2112000</v>
      </c>
      <c r="Z20" s="31">
        <v>7</v>
      </c>
      <c r="AA20" s="32"/>
      <c r="AC20" s="175"/>
      <c r="AD20" s="178"/>
      <c r="AE20" s="169"/>
      <c r="AF20" s="181"/>
      <c r="AG20" s="175"/>
      <c r="AH20" s="178"/>
      <c r="AI20" s="24">
        <v>2</v>
      </c>
      <c r="AJ20" s="9" t="s">
        <v>12</v>
      </c>
      <c r="AK20" s="25"/>
      <c r="AL20" s="11"/>
      <c r="AM20" s="27"/>
      <c r="AN20" s="2"/>
      <c r="AO20" s="25"/>
      <c r="AP20" s="4"/>
    </row>
    <row r="21" spans="25:42" ht="13.5" customHeight="1" x14ac:dyDescent="0.4">
      <c r="Y21" s="22">
        <f>SUM(PRODUCT(AC$19,10^6),PRODUCT(AE$19,10^5),PRODUCT(AG$19,10^4),PRODUCT(AI21,10^3))</f>
        <v>2113000</v>
      </c>
      <c r="Z21" s="31">
        <v>10</v>
      </c>
      <c r="AA21" s="32"/>
      <c r="AC21" s="175"/>
      <c r="AD21" s="178"/>
      <c r="AE21" s="169"/>
      <c r="AF21" s="181"/>
      <c r="AG21" s="175"/>
      <c r="AH21" s="178"/>
      <c r="AI21" s="24">
        <v>3</v>
      </c>
      <c r="AJ21" s="9" t="s">
        <v>13</v>
      </c>
      <c r="AK21" s="25"/>
      <c r="AL21" s="11"/>
      <c r="AM21" s="27"/>
      <c r="AN21" s="2"/>
      <c r="AO21" s="25"/>
      <c r="AP21" s="4"/>
    </row>
    <row r="22" spans="25:42" ht="13.5" customHeight="1" x14ac:dyDescent="0.4">
      <c r="Y22" s="22">
        <f>SUM(PRODUCT(AC$19,10^6),PRODUCT(AE$19,10^5),PRODUCT(AG$19,10^4),PRODUCT(AI22,10^3))</f>
        <v>2114000</v>
      </c>
      <c r="Z22" s="33" t="str">
        <f>IF(OR(COUNT(処理対象人員算定調書!AC32)=0,処理対象人員算定調書!AC32&lt;=10),"標準処理型n人槽",処理対象人員算定調書!AC32)</f>
        <v>標準処理型n人槽</v>
      </c>
      <c r="AA22" s="32"/>
      <c r="AC22" s="175"/>
      <c r="AD22" s="178"/>
      <c r="AE22" s="169"/>
      <c r="AF22" s="181"/>
      <c r="AG22" s="176"/>
      <c r="AH22" s="179"/>
      <c r="AI22" s="24">
        <v>4</v>
      </c>
      <c r="AJ22" s="9" t="s">
        <v>5</v>
      </c>
      <c r="AK22" s="25"/>
      <c r="AL22" s="11"/>
      <c r="AM22" s="27"/>
      <c r="AN22" s="2"/>
      <c r="AO22" s="25"/>
      <c r="AP22" s="4"/>
    </row>
    <row r="23" spans="25:42" ht="13.5" customHeight="1" x14ac:dyDescent="0.4">
      <c r="Y23" s="22">
        <f>SUM(PRODUCT(AC$19,10^6),PRODUCT(AE$19,10^5),PRODUCT(AG$23,10^4),PRODUCT(AI23,10^3))</f>
        <v>2121000</v>
      </c>
      <c r="Z23" s="31">
        <v>10</v>
      </c>
      <c r="AA23" s="32"/>
      <c r="AC23" s="175"/>
      <c r="AD23" s="178"/>
      <c r="AE23" s="169"/>
      <c r="AF23" s="181"/>
      <c r="AG23" s="174">
        <v>2</v>
      </c>
      <c r="AH23" s="177" t="s">
        <v>3</v>
      </c>
      <c r="AI23" s="24">
        <v>1</v>
      </c>
      <c r="AJ23" s="9" t="s">
        <v>4</v>
      </c>
      <c r="AK23" s="25"/>
      <c r="AL23" s="11"/>
      <c r="AM23" s="27"/>
      <c r="AN23" s="2"/>
      <c r="AO23" s="25"/>
      <c r="AP23" s="4"/>
    </row>
    <row r="24" spans="25:42" ht="13.5" customHeight="1" x14ac:dyDescent="0.4">
      <c r="Y24" s="22">
        <f>SUM(PRODUCT(AC$19,10^6),PRODUCT(AE$19,10^5),PRODUCT(AG$23,10^4),PRODUCT(AI24,10^3))</f>
        <v>2122000</v>
      </c>
      <c r="Z24" s="31">
        <v>10</v>
      </c>
      <c r="AA24" s="32"/>
      <c r="AC24" s="175"/>
      <c r="AD24" s="178"/>
      <c r="AE24" s="169"/>
      <c r="AF24" s="181"/>
      <c r="AG24" s="175"/>
      <c r="AH24" s="178"/>
      <c r="AI24" s="24">
        <v>2</v>
      </c>
      <c r="AJ24" s="9" t="s">
        <v>12</v>
      </c>
      <c r="AK24" s="25"/>
      <c r="AL24" s="11"/>
      <c r="AM24" s="27"/>
      <c r="AN24" s="2"/>
      <c r="AO24" s="25"/>
      <c r="AP24" s="4"/>
    </row>
    <row r="25" spans="25:42" ht="13.5" customHeight="1" x14ac:dyDescent="0.4">
      <c r="Y25" s="22">
        <f>SUM(PRODUCT(AC$19,10^6),PRODUCT(AE$19,10^5),PRODUCT(AG$23,10^4),PRODUCT(AI25,10^3))</f>
        <v>2123000</v>
      </c>
      <c r="Z25" s="31">
        <v>10</v>
      </c>
      <c r="AA25" s="32"/>
      <c r="AC25" s="175"/>
      <c r="AD25" s="178"/>
      <c r="AE25" s="169"/>
      <c r="AF25" s="181"/>
      <c r="AG25" s="175"/>
      <c r="AH25" s="178"/>
      <c r="AI25" s="24">
        <v>3</v>
      </c>
      <c r="AJ25" s="9" t="s">
        <v>13</v>
      </c>
      <c r="AK25" s="25"/>
      <c r="AL25" s="11"/>
      <c r="AM25" s="27"/>
      <c r="AN25" s="2"/>
      <c r="AO25" s="25"/>
      <c r="AP25" s="4"/>
    </row>
    <row r="26" spans="25:42" ht="13.5" customHeight="1" x14ac:dyDescent="0.4">
      <c r="Y26" s="22">
        <f>SUM(PRODUCT(AC$19,10^6),PRODUCT(AE$19,10^5),PRODUCT(AG$23,10^4),PRODUCT(AI26,10^3))</f>
        <v>2124000</v>
      </c>
      <c r="Z26" s="33" t="str">
        <f>IF(OR(COUNT(処理対象人員算定調書!AC32)=0,処理対象人員算定調書!AC32&lt;=10),"標準処理型n人槽",処理対象人員算定調書!AC32)</f>
        <v>標準処理型n人槽</v>
      </c>
      <c r="AA26" s="32"/>
      <c r="AC26" s="175"/>
      <c r="AD26" s="178"/>
      <c r="AE26" s="170"/>
      <c r="AF26" s="182"/>
      <c r="AG26" s="176"/>
      <c r="AH26" s="179"/>
      <c r="AI26" s="24">
        <v>4</v>
      </c>
      <c r="AJ26" s="9" t="s">
        <v>5</v>
      </c>
      <c r="AK26" s="25"/>
      <c r="AL26" s="11"/>
      <c r="AM26" s="27"/>
      <c r="AN26" s="2"/>
      <c r="AO26" s="25"/>
      <c r="AP26" s="4"/>
    </row>
    <row r="27" spans="25:42" ht="13.5" customHeight="1" x14ac:dyDescent="0.4">
      <c r="Y27" s="22">
        <f>SUM(PRODUCT(AC$19,10^6),PRODUCT(AE$27,10^5),PRODUCT(AG$27,10^4),PRODUCT(AI$27,10^3),PRODUCT(AK27,10^2))</f>
        <v>2211100</v>
      </c>
      <c r="Z27" s="31">
        <v>7</v>
      </c>
      <c r="AA27" s="32"/>
      <c r="AC27" s="175"/>
      <c r="AD27" s="178"/>
      <c r="AE27" s="168">
        <v>2</v>
      </c>
      <c r="AF27" s="180" t="s">
        <v>2</v>
      </c>
      <c r="AG27" s="174">
        <v>1</v>
      </c>
      <c r="AH27" s="177" t="s">
        <v>0</v>
      </c>
      <c r="AI27" s="168">
        <v>1</v>
      </c>
      <c r="AJ27" s="165" t="s">
        <v>4</v>
      </c>
      <c r="AK27" s="26">
        <v>1</v>
      </c>
      <c r="AL27" s="3" t="s">
        <v>57</v>
      </c>
      <c r="AM27" s="27"/>
      <c r="AN27" s="2"/>
      <c r="AO27" s="25"/>
      <c r="AP27" s="4"/>
    </row>
    <row r="28" spans="25:42" ht="13.5" customHeight="1" x14ac:dyDescent="0.4">
      <c r="Y28" s="22">
        <f>SUM(PRODUCT(AC$19,10^6),PRODUCT(AE$27,10^5),PRODUCT(AG$27,10^4),PRODUCT(AI$27,10^3),PRODUCT(AK$28,10^2),PRODUCT(AM$28,10),PRODUCT(AO28,1))</f>
        <v>2211211</v>
      </c>
      <c r="Z28" s="31">
        <v>7</v>
      </c>
      <c r="AA28" s="35">
        <v>5</v>
      </c>
      <c r="AC28" s="175"/>
      <c r="AD28" s="178"/>
      <c r="AE28" s="169"/>
      <c r="AF28" s="181"/>
      <c r="AG28" s="175"/>
      <c r="AH28" s="178"/>
      <c r="AI28" s="183"/>
      <c r="AJ28" s="185"/>
      <c r="AK28" s="168">
        <v>2</v>
      </c>
      <c r="AL28" s="165" t="s">
        <v>58</v>
      </c>
      <c r="AM28" s="168">
        <v>1</v>
      </c>
      <c r="AN28" s="165" t="s">
        <v>14</v>
      </c>
      <c r="AO28" s="25">
        <v>1</v>
      </c>
      <c r="AP28" s="10" t="s">
        <v>6</v>
      </c>
    </row>
    <row r="29" spans="25:42" ht="13.5" customHeight="1" x14ac:dyDescent="0.4">
      <c r="Y29" s="22">
        <f t="shared" ref="Y29:Y30" si="0">SUM(PRODUCT(AC$19,10^6),PRODUCT(AE$27,10^5),PRODUCT(AG$27,10^4),PRODUCT(AI$27,10^3),PRODUCT(AK$28,10^2),PRODUCT(AM$28,10),PRODUCT(AO29,1))</f>
        <v>2211212</v>
      </c>
      <c r="Z29" s="31">
        <v>7</v>
      </c>
      <c r="AA29" s="36">
        <v>5</v>
      </c>
      <c r="AC29" s="175"/>
      <c r="AD29" s="178"/>
      <c r="AE29" s="169"/>
      <c r="AF29" s="181"/>
      <c r="AG29" s="175"/>
      <c r="AH29" s="178"/>
      <c r="AI29" s="183"/>
      <c r="AJ29" s="185"/>
      <c r="AK29" s="183"/>
      <c r="AL29" s="185"/>
      <c r="AM29" s="183"/>
      <c r="AN29" s="185"/>
      <c r="AO29" s="25">
        <v>2</v>
      </c>
      <c r="AP29" s="10" t="s">
        <v>7</v>
      </c>
    </row>
    <row r="30" spans="25:42" ht="13.5" customHeight="1" x14ac:dyDescent="0.4">
      <c r="Y30" s="22">
        <f t="shared" si="0"/>
        <v>2211213</v>
      </c>
      <c r="Z30" s="31">
        <v>7</v>
      </c>
      <c r="AA30" s="32"/>
      <c r="AC30" s="175"/>
      <c r="AD30" s="178"/>
      <c r="AE30" s="169"/>
      <c r="AF30" s="181"/>
      <c r="AG30" s="175"/>
      <c r="AH30" s="178"/>
      <c r="AI30" s="183"/>
      <c r="AJ30" s="185"/>
      <c r="AK30" s="183"/>
      <c r="AL30" s="185"/>
      <c r="AM30" s="184"/>
      <c r="AN30" s="186"/>
      <c r="AO30" s="25">
        <v>3</v>
      </c>
      <c r="AP30" s="10" t="s">
        <v>8</v>
      </c>
    </row>
    <row r="31" spans="25:42" ht="13.5" customHeight="1" x14ac:dyDescent="0.4">
      <c r="Y31" s="22">
        <f>SUM(PRODUCT(AC$19,10^6),PRODUCT(AE$27,10^5),PRODUCT(AG$27,10^4),PRODUCT(AI$27,10^3),PRODUCT(AK$28,10^2),PRODUCT(AM$31,10),PRODUCT(AO31,1))</f>
        <v>2211221</v>
      </c>
      <c r="Z31" s="31">
        <v>7</v>
      </c>
      <c r="AA31" s="35">
        <v>5</v>
      </c>
      <c r="AC31" s="175"/>
      <c r="AD31" s="178"/>
      <c r="AE31" s="169"/>
      <c r="AF31" s="181"/>
      <c r="AG31" s="175"/>
      <c r="AH31" s="178"/>
      <c r="AI31" s="183"/>
      <c r="AJ31" s="185"/>
      <c r="AK31" s="183"/>
      <c r="AL31" s="185"/>
      <c r="AM31" s="168">
        <v>2</v>
      </c>
      <c r="AN31" s="165" t="s">
        <v>15</v>
      </c>
      <c r="AO31" s="25">
        <v>1</v>
      </c>
      <c r="AP31" s="10" t="s">
        <v>9</v>
      </c>
    </row>
    <row r="32" spans="25:42" ht="13.5" customHeight="1" x14ac:dyDescent="0.4">
      <c r="Y32" s="22">
        <f t="shared" ref="Y32:Y33" si="1">SUM(PRODUCT(AC$19,10^6),PRODUCT(AE$27,10^5),PRODUCT(AG$27,10^4),PRODUCT(AI$27,10^3),PRODUCT(AK$28,10^2),PRODUCT(AM$31,10),PRODUCT(AO32,1))</f>
        <v>2211222</v>
      </c>
      <c r="Z32" s="31">
        <v>7</v>
      </c>
      <c r="AA32" s="36">
        <v>5</v>
      </c>
      <c r="AC32" s="175"/>
      <c r="AD32" s="178"/>
      <c r="AE32" s="169"/>
      <c r="AF32" s="181"/>
      <c r="AG32" s="175"/>
      <c r="AH32" s="178"/>
      <c r="AI32" s="183"/>
      <c r="AJ32" s="185"/>
      <c r="AK32" s="183"/>
      <c r="AL32" s="185"/>
      <c r="AM32" s="183"/>
      <c r="AN32" s="185"/>
      <c r="AO32" s="25">
        <v>2</v>
      </c>
      <c r="AP32" s="10" t="s">
        <v>10</v>
      </c>
    </row>
    <row r="33" spans="25:42" ht="13.5" customHeight="1" x14ac:dyDescent="0.4">
      <c r="Y33" s="22">
        <f t="shared" si="1"/>
        <v>2211223</v>
      </c>
      <c r="Z33" s="31">
        <v>7</v>
      </c>
      <c r="AA33" s="32"/>
      <c r="AC33" s="175"/>
      <c r="AD33" s="178"/>
      <c r="AE33" s="169"/>
      <c r="AF33" s="181"/>
      <c r="AG33" s="175"/>
      <c r="AH33" s="178"/>
      <c r="AI33" s="184"/>
      <c r="AJ33" s="186"/>
      <c r="AK33" s="184"/>
      <c r="AL33" s="186"/>
      <c r="AM33" s="184"/>
      <c r="AN33" s="186"/>
      <c r="AO33" s="25">
        <v>3</v>
      </c>
      <c r="AP33" s="10" t="s">
        <v>11</v>
      </c>
    </row>
    <row r="34" spans="25:42" ht="13.5" customHeight="1" x14ac:dyDescent="0.4">
      <c r="Y34" s="22">
        <f>SUM(PRODUCT(AC$19,10^6),PRODUCT(AE$27,10^5),PRODUCT(AG$27,10^4),PRODUCT(AI34,10^3))</f>
        <v>2212000</v>
      </c>
      <c r="Z34" s="31">
        <v>7</v>
      </c>
      <c r="AA34" s="32"/>
      <c r="AC34" s="175"/>
      <c r="AD34" s="178"/>
      <c r="AE34" s="169"/>
      <c r="AF34" s="181"/>
      <c r="AG34" s="175"/>
      <c r="AH34" s="178"/>
      <c r="AI34" s="24">
        <v>2</v>
      </c>
      <c r="AJ34" s="9" t="s">
        <v>12</v>
      </c>
      <c r="AK34" s="25"/>
      <c r="AL34" s="11"/>
      <c r="AM34" s="27"/>
      <c r="AN34" s="2"/>
      <c r="AO34" s="25"/>
      <c r="AP34" s="4"/>
    </row>
    <row r="35" spans="25:42" ht="13.5" customHeight="1" x14ac:dyDescent="0.4">
      <c r="Y35" s="22">
        <f>SUM(PRODUCT(AC$19,10^6),PRODUCT(AE$27,10^5),PRODUCT(AG$27,10^4),PRODUCT(AI35,10^3))</f>
        <v>2213000</v>
      </c>
      <c r="Z35" s="31">
        <v>10</v>
      </c>
      <c r="AA35" s="32"/>
      <c r="AC35" s="175"/>
      <c r="AD35" s="178"/>
      <c r="AE35" s="169"/>
      <c r="AF35" s="181"/>
      <c r="AG35" s="175"/>
      <c r="AH35" s="178"/>
      <c r="AI35" s="24">
        <v>3</v>
      </c>
      <c r="AJ35" s="9" t="s">
        <v>13</v>
      </c>
      <c r="AK35" s="25"/>
      <c r="AL35" s="11"/>
      <c r="AM35" s="27"/>
      <c r="AN35" s="2"/>
      <c r="AO35" s="25"/>
      <c r="AP35" s="4"/>
    </row>
    <row r="36" spans="25:42" ht="13.5" customHeight="1" x14ac:dyDescent="0.4">
      <c r="Y36" s="22">
        <f>SUM(PRODUCT(AC$19,10^6),PRODUCT(AE$27,10^5),PRODUCT(AG$27,10^4),PRODUCT(AI36,10^3))</f>
        <v>2214000</v>
      </c>
      <c r="Z36" s="33" t="str">
        <f>IF(OR(COUNT(処理対象人員算定調書!AC32)=0,処理対象人員算定調書!AC32&lt;=10),"標準処理型n人槽",処理対象人員算定調書!AC32)</f>
        <v>標準処理型n人槽</v>
      </c>
      <c r="AA36" s="32"/>
      <c r="AC36" s="175"/>
      <c r="AD36" s="178"/>
      <c r="AE36" s="169"/>
      <c r="AF36" s="181"/>
      <c r="AG36" s="176"/>
      <c r="AH36" s="179"/>
      <c r="AI36" s="24">
        <v>4</v>
      </c>
      <c r="AJ36" s="9" t="s">
        <v>5</v>
      </c>
      <c r="AK36" s="25"/>
      <c r="AL36" s="11"/>
      <c r="AM36" s="27"/>
      <c r="AN36" s="2"/>
      <c r="AO36" s="25"/>
      <c r="AP36" s="4"/>
    </row>
    <row r="37" spans="25:42" ht="13.5" customHeight="1" x14ac:dyDescent="0.4">
      <c r="Y37" s="22">
        <f>SUM(PRODUCT(AC$19,10^6),PRODUCT(AE$27,10^5),PRODUCT(AG$37,10^4),PRODUCT(AI37,10^3))</f>
        <v>2221000</v>
      </c>
      <c r="Z37" s="31">
        <v>10</v>
      </c>
      <c r="AA37" s="32"/>
      <c r="AC37" s="175"/>
      <c r="AD37" s="178"/>
      <c r="AE37" s="169"/>
      <c r="AF37" s="181"/>
      <c r="AG37" s="174">
        <v>2</v>
      </c>
      <c r="AH37" s="177" t="s">
        <v>3</v>
      </c>
      <c r="AI37" s="24">
        <v>1</v>
      </c>
      <c r="AJ37" s="9" t="s">
        <v>4</v>
      </c>
      <c r="AK37" s="25"/>
      <c r="AL37" s="11"/>
      <c r="AM37" s="27"/>
      <c r="AN37" s="2"/>
      <c r="AO37" s="25"/>
      <c r="AP37" s="4"/>
    </row>
    <row r="38" spans="25:42" ht="13.5" customHeight="1" x14ac:dyDescent="0.4">
      <c r="Y38" s="22">
        <f>SUM(PRODUCT(AC$19,10^6),PRODUCT(AE$27,10^5),PRODUCT(AG$37,10^4),PRODUCT(AI38,10^3))</f>
        <v>2222000</v>
      </c>
      <c r="Z38" s="31">
        <v>10</v>
      </c>
      <c r="AA38" s="32"/>
      <c r="AC38" s="175"/>
      <c r="AD38" s="178"/>
      <c r="AE38" s="169"/>
      <c r="AF38" s="181"/>
      <c r="AG38" s="175"/>
      <c r="AH38" s="178"/>
      <c r="AI38" s="24">
        <v>2</v>
      </c>
      <c r="AJ38" s="9" t="s">
        <v>12</v>
      </c>
      <c r="AK38" s="25"/>
      <c r="AL38" s="11"/>
      <c r="AM38" s="27"/>
      <c r="AN38" s="2"/>
      <c r="AO38" s="25"/>
      <c r="AP38" s="4"/>
    </row>
    <row r="39" spans="25:42" ht="13.5" customHeight="1" x14ac:dyDescent="0.4">
      <c r="Y39" s="22">
        <f>SUM(PRODUCT(AC$19,10^6),PRODUCT(AE$27,10^5),PRODUCT(AG$37,10^4),PRODUCT(AI39,10^3))</f>
        <v>2223000</v>
      </c>
      <c r="Z39" s="31">
        <v>10</v>
      </c>
      <c r="AA39" s="32"/>
      <c r="AC39" s="175"/>
      <c r="AD39" s="178"/>
      <c r="AE39" s="169"/>
      <c r="AF39" s="181"/>
      <c r="AG39" s="175"/>
      <c r="AH39" s="178"/>
      <c r="AI39" s="24">
        <v>3</v>
      </c>
      <c r="AJ39" s="9" t="s">
        <v>13</v>
      </c>
      <c r="AK39" s="25"/>
      <c r="AL39" s="11"/>
      <c r="AM39" s="27"/>
      <c r="AN39" s="2"/>
      <c r="AO39" s="25"/>
      <c r="AP39" s="4"/>
    </row>
    <row r="40" spans="25:42" ht="13.5" customHeight="1" x14ac:dyDescent="0.4">
      <c r="Y40" s="23">
        <f>SUM(PRODUCT(AC$19,10^6),PRODUCT(AE$27,10^5),PRODUCT(AG$37,10^4),PRODUCT(AI40,10^3))</f>
        <v>2224000</v>
      </c>
      <c r="Z40" s="34" t="str">
        <f>IF(OR(COUNT(処理対象人員算定調書!AC32)=0,処理対象人員算定調書!AC32&lt;=10),"標準処理型n人槽",処理対象人員算定調書!AC32)</f>
        <v>標準処理型n人槽</v>
      </c>
      <c r="AA40" s="14"/>
      <c r="AC40" s="176"/>
      <c r="AD40" s="179"/>
      <c r="AE40" s="170"/>
      <c r="AF40" s="182"/>
      <c r="AG40" s="176"/>
      <c r="AH40" s="179"/>
      <c r="AI40" s="24">
        <v>4</v>
      </c>
      <c r="AJ40" s="9" t="s">
        <v>5</v>
      </c>
      <c r="AK40" s="25"/>
      <c r="AL40" s="11"/>
      <c r="AM40" s="27"/>
      <c r="AN40" s="2"/>
      <c r="AO40" s="25"/>
      <c r="AP40" s="4"/>
    </row>
  </sheetData>
  <sheetProtection algorithmName="SHA-512" hashValue="LHpd+GEV2EG+fQI6V/J/2Iq8UqAir0PN6OKnLfNLdX8yRICFbjpqyLNUBxEDkSdzr0LGivKuWADtxVi0IH2ayA==" saltValue="6lhEPwjfUCvg4wmQYzQkfg==" spinCount="100000" sheet="1" objects="1" scenarios="1"/>
  <mergeCells count="60">
    <mergeCell ref="AM31:AM33"/>
    <mergeCell ref="AN28:AN30"/>
    <mergeCell ref="AN31:AN33"/>
    <mergeCell ref="AH19:AH22"/>
    <mergeCell ref="AG23:AG26"/>
    <mergeCell ref="AH23:AH26"/>
    <mergeCell ref="AH27:AH36"/>
    <mergeCell ref="AI27:AI33"/>
    <mergeCell ref="AJ27:AJ33"/>
    <mergeCell ref="AK28:AK33"/>
    <mergeCell ref="AL28:AL33"/>
    <mergeCell ref="AF19:AF26"/>
    <mergeCell ref="AG19:AG22"/>
    <mergeCell ref="AH3:AH6"/>
    <mergeCell ref="AH7:AH10"/>
    <mergeCell ref="AM28:AM30"/>
    <mergeCell ref="AH11:AH14"/>
    <mergeCell ref="AC19:AC40"/>
    <mergeCell ref="AD19:AD40"/>
    <mergeCell ref="AE3:AE10"/>
    <mergeCell ref="AF3:AF10"/>
    <mergeCell ref="AH37:AH40"/>
    <mergeCell ref="AE11:AE18"/>
    <mergeCell ref="AF11:AF18"/>
    <mergeCell ref="AG3:AG6"/>
    <mergeCell ref="AE27:AE40"/>
    <mergeCell ref="AF27:AF40"/>
    <mergeCell ref="AG27:AG36"/>
    <mergeCell ref="AG37:AG40"/>
    <mergeCell ref="AG7:AG10"/>
    <mergeCell ref="AG11:AG14"/>
    <mergeCell ref="AG15:AG18"/>
    <mergeCell ref="AE19:AE26"/>
    <mergeCell ref="B2:E2"/>
    <mergeCell ref="G4:H4"/>
    <mergeCell ref="G2:H2"/>
    <mergeCell ref="Y2:AA2"/>
    <mergeCell ref="AH15:AH18"/>
    <mergeCell ref="AC3:AC18"/>
    <mergeCell ref="AD3:AD18"/>
    <mergeCell ref="J2:W2"/>
    <mergeCell ref="V3:W3"/>
    <mergeCell ref="T3:U3"/>
    <mergeCell ref="R3:S3"/>
    <mergeCell ref="P3:Q3"/>
    <mergeCell ref="N3:O3"/>
    <mergeCell ref="AC2:AP2"/>
    <mergeCell ref="L3:M3"/>
    <mergeCell ref="J3:K3"/>
    <mergeCell ref="J4:W4"/>
    <mergeCell ref="J6:M6"/>
    <mergeCell ref="J7:M7"/>
    <mergeCell ref="J8:M8"/>
    <mergeCell ref="J9:M9"/>
    <mergeCell ref="Q13:W13"/>
    <mergeCell ref="Q12:W12"/>
    <mergeCell ref="Q11:W11"/>
    <mergeCell ref="J11:P11"/>
    <mergeCell ref="J12:P12"/>
    <mergeCell ref="J13:P13"/>
  </mergeCells>
  <phoneticPr fontId="1"/>
  <printOptions horizontalCentered="1"/>
  <pageMargins left="0.39370078740157483" right="0.39370078740157483" top="0.78740157480314965" bottom="0.78740157480314965" header="0.19685039370078741" footer="0.19685039370078741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B2:BP90"/>
  <sheetViews>
    <sheetView showGridLines="0" workbookViewId="0"/>
  </sheetViews>
  <sheetFormatPr defaultColWidth="2.25" defaultRowHeight="13.5" customHeight="1" x14ac:dyDescent="0.4"/>
  <cols>
    <col min="1" max="16384" width="2.25" style="37"/>
  </cols>
  <sheetData>
    <row r="2" spans="2:68" ht="13.5" customHeight="1" x14ac:dyDescent="0.4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2:68" ht="13.5" customHeight="1" x14ac:dyDescent="0.4">
      <c r="B3" s="38"/>
      <c r="C3" s="197" t="s">
        <v>64</v>
      </c>
      <c r="D3" s="197"/>
      <c r="E3" s="197"/>
      <c r="F3" s="197"/>
      <c r="G3" s="197"/>
      <c r="H3" s="38"/>
      <c r="I3" s="38"/>
      <c r="J3" s="38"/>
      <c r="K3" s="38"/>
      <c r="L3" s="38"/>
      <c r="M3" s="38"/>
      <c r="N3" s="38"/>
      <c r="O3" s="38"/>
      <c r="P3" s="38"/>
      <c r="Q3" s="199" t="s">
        <v>62</v>
      </c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38"/>
    </row>
    <row r="4" spans="2:68" ht="13.5" customHeight="1" x14ac:dyDescent="0.4">
      <c r="B4" s="38"/>
      <c r="C4" s="197"/>
      <c r="D4" s="197"/>
      <c r="E4" s="197"/>
      <c r="F4" s="197"/>
      <c r="G4" s="197"/>
      <c r="H4" s="38"/>
      <c r="I4" s="38"/>
      <c r="J4" s="38"/>
      <c r="K4" s="38"/>
      <c r="L4" s="38"/>
      <c r="M4" s="38"/>
      <c r="N4" s="38"/>
      <c r="O4" s="38"/>
      <c r="P4" s="38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38"/>
    </row>
    <row r="5" spans="2:68" ht="13.5" customHeight="1" x14ac:dyDescent="0.4">
      <c r="B5" s="38"/>
      <c r="C5" s="187"/>
      <c r="D5" s="187"/>
      <c r="E5" s="187"/>
      <c r="F5" s="187"/>
      <c r="G5" s="187"/>
      <c r="H5" s="38"/>
      <c r="I5" s="38"/>
      <c r="J5" s="38"/>
      <c r="K5" s="38"/>
      <c r="L5" s="38"/>
      <c r="M5" s="38"/>
      <c r="N5" s="38"/>
      <c r="O5" s="38"/>
      <c r="P5" s="38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38"/>
    </row>
    <row r="6" spans="2:68" ht="13.5" customHeight="1" x14ac:dyDescent="0.4">
      <c r="B6" s="38"/>
      <c r="C6" s="187"/>
      <c r="D6" s="187"/>
      <c r="E6" s="187"/>
      <c r="F6" s="187"/>
      <c r="G6" s="187"/>
      <c r="H6" s="38"/>
      <c r="I6" s="38"/>
      <c r="J6" s="38"/>
      <c r="K6" s="38"/>
      <c r="L6" s="38"/>
      <c r="M6" s="38"/>
      <c r="N6" s="38"/>
      <c r="O6" s="38"/>
      <c r="P6" s="38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38"/>
    </row>
    <row r="7" spans="2:68" ht="13.5" customHeight="1" x14ac:dyDescent="0.4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38"/>
    </row>
    <row r="8" spans="2:68" ht="13.5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38"/>
    </row>
    <row r="9" spans="2:68" ht="13.5" customHeight="1" x14ac:dyDescent="0.4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38"/>
    </row>
    <row r="10" spans="2:68" ht="13.5" customHeight="1" x14ac:dyDescent="0.4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</row>
    <row r="12" spans="2:68" ht="13.5" customHeight="1" x14ac:dyDescent="0.4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</row>
    <row r="13" spans="2:68" ht="13.5" customHeight="1" x14ac:dyDescent="0.4">
      <c r="B13" s="38"/>
      <c r="C13" s="200" t="s">
        <v>66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1"/>
      <c r="N13" s="201"/>
      <c r="O13" s="201"/>
      <c r="P13" s="38"/>
      <c r="Q13" s="199" t="s">
        <v>63</v>
      </c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38"/>
    </row>
    <row r="14" spans="2:68" ht="13.5" customHeight="1" x14ac:dyDescent="0.4">
      <c r="B14" s="38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1"/>
      <c r="N14" s="201"/>
      <c r="O14" s="201"/>
      <c r="P14" s="38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38"/>
    </row>
    <row r="15" spans="2:68" ht="13.5" customHeight="1" x14ac:dyDescent="0.4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38"/>
    </row>
    <row r="16" spans="2:68" ht="13.5" customHeight="1" x14ac:dyDescent="0.4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38"/>
    </row>
    <row r="17" spans="2:68" ht="13.5" customHeight="1" x14ac:dyDescent="0.4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38"/>
    </row>
    <row r="18" spans="2:68" ht="13.5" customHeight="1" x14ac:dyDescent="0.4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38"/>
    </row>
    <row r="19" spans="2:68" ht="13.5" customHeight="1" x14ac:dyDescent="0.4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38"/>
    </row>
    <row r="20" spans="2:68" ht="13.5" customHeight="1" x14ac:dyDescent="0.4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</row>
    <row r="22" spans="2:68" ht="13.5" customHeight="1" x14ac:dyDescent="0.4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</row>
    <row r="23" spans="2:68" ht="13.5" customHeight="1" x14ac:dyDescent="0.4">
      <c r="B23" s="38"/>
      <c r="C23" s="198" t="s">
        <v>65</v>
      </c>
      <c r="D23" s="198"/>
      <c r="E23" s="198"/>
      <c r="F23" s="198"/>
      <c r="G23" s="198"/>
      <c r="H23" s="198" t="s">
        <v>67</v>
      </c>
      <c r="I23" s="198"/>
      <c r="J23" s="198"/>
      <c r="K23" s="198"/>
      <c r="L23" s="198"/>
      <c r="M23" s="38"/>
      <c r="N23" s="38"/>
      <c r="O23" s="38"/>
      <c r="P23" s="38"/>
      <c r="Q23" s="199" t="s">
        <v>63</v>
      </c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38"/>
    </row>
    <row r="24" spans="2:68" ht="13.5" customHeight="1" x14ac:dyDescent="0.4">
      <c r="B24" s="3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38"/>
      <c r="N24" s="38"/>
      <c r="O24" s="38"/>
      <c r="P24" s="38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38"/>
    </row>
    <row r="25" spans="2:68" ht="13.5" customHeight="1" x14ac:dyDescent="0.4">
      <c r="B25" s="38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38"/>
      <c r="N25" s="38"/>
      <c r="O25" s="38"/>
      <c r="P25" s="38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38"/>
    </row>
    <row r="26" spans="2:68" ht="13.5" customHeight="1" x14ac:dyDescent="0.4">
      <c r="B26" s="38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38"/>
      <c r="N26" s="38"/>
      <c r="O26" s="38"/>
      <c r="P26" s="38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38"/>
    </row>
    <row r="27" spans="2:68" ht="13.5" customHeight="1" x14ac:dyDescent="0.4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38"/>
    </row>
    <row r="28" spans="2:68" ht="13.5" customHeight="1" x14ac:dyDescent="0.4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38"/>
    </row>
    <row r="29" spans="2:68" ht="13.5" customHeight="1" x14ac:dyDescent="0.4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38"/>
    </row>
    <row r="30" spans="2:68" ht="13.5" customHeight="1" x14ac:dyDescent="0.4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</row>
    <row r="32" spans="2:68" ht="13.5" customHeight="1" x14ac:dyDescent="0.4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</row>
    <row r="33" spans="2:68" ht="13.5" customHeight="1" x14ac:dyDescent="0.4">
      <c r="B33" s="38"/>
      <c r="C33" s="188" t="s">
        <v>68</v>
      </c>
      <c r="D33" s="188"/>
      <c r="E33" s="188"/>
      <c r="F33" s="188"/>
      <c r="G33" s="188"/>
      <c r="H33" s="38"/>
      <c r="I33" s="38"/>
      <c r="J33" s="38"/>
      <c r="K33" s="38"/>
      <c r="L33" s="38"/>
      <c r="M33" s="38"/>
      <c r="N33" s="38"/>
      <c r="O33" s="38"/>
      <c r="P33" s="38"/>
      <c r="Q33" s="199" t="s">
        <v>63</v>
      </c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38"/>
    </row>
    <row r="34" spans="2:68" ht="13.5" customHeight="1" x14ac:dyDescent="0.4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38"/>
    </row>
    <row r="35" spans="2:68" ht="13.5" customHeight="1" x14ac:dyDescent="0.4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38"/>
    </row>
    <row r="36" spans="2:68" ht="13.5" customHeight="1" x14ac:dyDescent="0.4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38"/>
    </row>
    <row r="37" spans="2:68" ht="13.5" customHeight="1" x14ac:dyDescent="0.4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38"/>
    </row>
    <row r="38" spans="2:68" ht="13.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38"/>
    </row>
    <row r="39" spans="2:68" ht="13.5" customHeight="1" x14ac:dyDescent="0.4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38"/>
    </row>
    <row r="40" spans="2:68" ht="13.5" customHeight="1" x14ac:dyDescent="0.4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</row>
    <row r="42" spans="2:68" ht="13.5" customHeight="1" x14ac:dyDescent="0.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</row>
    <row r="43" spans="2:68" ht="13.5" customHeight="1" x14ac:dyDescent="0.4">
      <c r="B43" s="38"/>
      <c r="C43" s="198" t="s">
        <v>79</v>
      </c>
      <c r="D43" s="198"/>
      <c r="E43" s="198"/>
      <c r="F43" s="198"/>
      <c r="G43" s="198"/>
      <c r="H43" s="38"/>
      <c r="I43" s="38"/>
      <c r="J43" s="38"/>
      <c r="K43" s="38"/>
      <c r="L43" s="38"/>
      <c r="M43" s="38"/>
      <c r="N43" s="38"/>
      <c r="O43" s="38"/>
      <c r="P43" s="38"/>
      <c r="Q43" s="199" t="s">
        <v>81</v>
      </c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38"/>
    </row>
    <row r="44" spans="2:68" ht="13.5" customHeight="1" x14ac:dyDescent="0.4">
      <c r="B44" s="38"/>
      <c r="C44" s="198"/>
      <c r="D44" s="198"/>
      <c r="E44" s="198"/>
      <c r="F44" s="198"/>
      <c r="G44" s="198"/>
      <c r="H44" s="38"/>
      <c r="I44" s="38"/>
      <c r="J44" s="38"/>
      <c r="K44" s="38"/>
      <c r="L44" s="38"/>
      <c r="M44" s="38"/>
      <c r="N44" s="38"/>
      <c r="O44" s="38"/>
      <c r="P44" s="38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38"/>
    </row>
    <row r="45" spans="2:68" ht="13.5" customHeight="1" x14ac:dyDescent="0.4">
      <c r="B45" s="38"/>
      <c r="C45" s="187"/>
      <c r="D45" s="187"/>
      <c r="E45" s="187"/>
      <c r="F45" s="187"/>
      <c r="G45" s="187"/>
      <c r="H45" s="38"/>
      <c r="I45" s="38"/>
      <c r="J45" s="38"/>
      <c r="K45" s="38"/>
      <c r="L45" s="38"/>
      <c r="M45" s="38"/>
      <c r="N45" s="38"/>
      <c r="O45" s="38"/>
      <c r="P45" s="38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38"/>
    </row>
    <row r="46" spans="2:68" ht="13.5" customHeight="1" x14ac:dyDescent="0.4">
      <c r="B46" s="38"/>
      <c r="C46" s="187"/>
      <c r="D46" s="187"/>
      <c r="E46" s="187"/>
      <c r="F46" s="187"/>
      <c r="G46" s="187"/>
      <c r="H46" s="38"/>
      <c r="I46" s="38"/>
      <c r="J46" s="38"/>
      <c r="K46" s="38"/>
      <c r="L46" s="38"/>
      <c r="M46" s="38"/>
      <c r="N46" s="38"/>
      <c r="O46" s="38"/>
      <c r="P46" s="38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38"/>
    </row>
    <row r="47" spans="2:68" ht="13.5" customHeight="1" x14ac:dyDescent="0.4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38"/>
    </row>
    <row r="48" spans="2:68" ht="13.5" customHeight="1" x14ac:dyDescent="0.4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38"/>
    </row>
    <row r="49" spans="2:68" ht="13.5" customHeight="1" x14ac:dyDescent="0.4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38"/>
    </row>
    <row r="50" spans="2:68" ht="13.5" customHeight="1" x14ac:dyDescent="0.4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</row>
    <row r="52" spans="2:68" ht="13.5" customHeight="1" x14ac:dyDescent="0.4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</row>
    <row r="53" spans="2:68" ht="13.5" customHeight="1" x14ac:dyDescent="0.4">
      <c r="B53" s="38"/>
      <c r="C53" s="188" t="s">
        <v>78</v>
      </c>
      <c r="D53" s="188"/>
      <c r="E53" s="188"/>
      <c r="F53" s="188"/>
      <c r="G53" s="188"/>
      <c r="H53" s="38"/>
      <c r="I53" s="38"/>
      <c r="J53" s="38"/>
      <c r="K53" s="38"/>
      <c r="L53" s="38"/>
      <c r="M53" s="38"/>
      <c r="N53" s="38"/>
      <c r="O53" s="38"/>
      <c r="P53" s="38"/>
      <c r="Q53" s="199" t="s">
        <v>82</v>
      </c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38"/>
    </row>
    <row r="54" spans="2:68" ht="13.5" customHeight="1" x14ac:dyDescent="0.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38"/>
    </row>
    <row r="55" spans="2:68" ht="13.5" customHeight="1" x14ac:dyDescent="0.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38"/>
    </row>
    <row r="56" spans="2:68" ht="13.5" customHeight="1" x14ac:dyDescent="0.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38"/>
    </row>
    <row r="57" spans="2:68" ht="13.5" customHeight="1" x14ac:dyDescent="0.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38"/>
    </row>
    <row r="58" spans="2:68" ht="13.5" customHeight="1" x14ac:dyDescent="0.4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  <c r="BI58" s="199"/>
      <c r="BJ58" s="199"/>
      <c r="BK58" s="199"/>
      <c r="BL58" s="199"/>
      <c r="BM58" s="199"/>
      <c r="BN58" s="199"/>
      <c r="BO58" s="199"/>
      <c r="BP58" s="38"/>
    </row>
    <row r="59" spans="2:68" ht="13.5" customHeight="1" x14ac:dyDescent="0.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  <c r="BP59" s="38"/>
    </row>
    <row r="60" spans="2:68" ht="13.5" customHeight="1" x14ac:dyDescent="0.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</row>
    <row r="62" spans="2:68" ht="13.5" customHeight="1" x14ac:dyDescent="0.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</row>
    <row r="63" spans="2:68" ht="13.5" customHeight="1" x14ac:dyDescent="0.4">
      <c r="B63" s="38"/>
      <c r="C63" s="197" t="s">
        <v>69</v>
      </c>
      <c r="D63" s="197"/>
      <c r="E63" s="197"/>
      <c r="F63" s="197"/>
      <c r="G63" s="197"/>
      <c r="H63" s="197"/>
      <c r="I63" s="197"/>
      <c r="J63" s="38"/>
      <c r="K63" s="38"/>
      <c r="L63" s="38"/>
      <c r="M63" s="38"/>
      <c r="N63" s="38"/>
      <c r="O63" s="38"/>
      <c r="P63" s="38"/>
      <c r="Q63" s="199" t="s">
        <v>80</v>
      </c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38"/>
    </row>
    <row r="64" spans="2:68" ht="13.5" customHeight="1" x14ac:dyDescent="0.4">
      <c r="B64" s="38"/>
      <c r="C64" s="197"/>
      <c r="D64" s="197"/>
      <c r="E64" s="197"/>
      <c r="F64" s="197"/>
      <c r="G64" s="197"/>
      <c r="H64" s="197"/>
      <c r="I64" s="197"/>
      <c r="J64" s="38"/>
      <c r="K64" s="38"/>
      <c r="L64" s="38"/>
      <c r="M64" s="38"/>
      <c r="N64" s="38"/>
      <c r="O64" s="38"/>
      <c r="P64" s="38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38"/>
    </row>
    <row r="65" spans="2:68" ht="13.5" customHeight="1" x14ac:dyDescent="0.4">
      <c r="B65" s="38"/>
      <c r="C65" s="187"/>
      <c r="D65" s="187"/>
      <c r="E65" s="187"/>
      <c r="F65" s="187"/>
      <c r="G65" s="187"/>
      <c r="H65" s="187"/>
      <c r="I65" s="187"/>
      <c r="J65" s="38"/>
      <c r="K65" s="38"/>
      <c r="L65" s="38"/>
      <c r="M65" s="38"/>
      <c r="N65" s="38"/>
      <c r="O65" s="38"/>
      <c r="P65" s="38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  <c r="BI65" s="199"/>
      <c r="BJ65" s="199"/>
      <c r="BK65" s="199"/>
      <c r="BL65" s="199"/>
      <c r="BM65" s="199"/>
      <c r="BN65" s="199"/>
      <c r="BO65" s="199"/>
      <c r="BP65" s="38"/>
    </row>
    <row r="66" spans="2:68" ht="13.5" customHeight="1" x14ac:dyDescent="0.4">
      <c r="B66" s="38"/>
      <c r="C66" s="187"/>
      <c r="D66" s="187"/>
      <c r="E66" s="187"/>
      <c r="F66" s="187"/>
      <c r="G66" s="187"/>
      <c r="H66" s="187"/>
      <c r="I66" s="187"/>
      <c r="J66" s="38"/>
      <c r="K66" s="38"/>
      <c r="L66" s="38"/>
      <c r="M66" s="38"/>
      <c r="N66" s="38"/>
      <c r="O66" s="38"/>
      <c r="P66" s="38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38"/>
    </row>
    <row r="67" spans="2:68" ht="13.5" customHeight="1" x14ac:dyDescent="0.4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38"/>
    </row>
    <row r="68" spans="2:68" ht="13.5" customHeight="1" x14ac:dyDescent="0.4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38"/>
    </row>
    <row r="69" spans="2:68" ht="13.5" customHeight="1" x14ac:dyDescent="0.4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38"/>
    </row>
    <row r="70" spans="2:68" ht="13.5" customHeight="1" x14ac:dyDescent="0.4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</row>
    <row r="72" spans="2:68" ht="13.5" customHeight="1" x14ac:dyDescent="0.4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</row>
    <row r="73" spans="2:68" ht="13.5" customHeight="1" x14ac:dyDescent="0.4">
      <c r="B73" s="38"/>
      <c r="C73" s="189" t="s">
        <v>70</v>
      </c>
      <c r="D73" s="190"/>
      <c r="E73" s="190"/>
      <c r="F73" s="190"/>
      <c r="G73" s="190"/>
      <c r="H73" s="190"/>
      <c r="I73" s="191"/>
      <c r="J73" s="195" t="s">
        <v>72</v>
      </c>
      <c r="K73" s="196"/>
      <c r="L73" s="196"/>
      <c r="M73" s="196"/>
      <c r="N73" s="196"/>
      <c r="O73" s="196"/>
      <c r="P73" s="38"/>
      <c r="Q73" s="199" t="s">
        <v>83</v>
      </c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38"/>
    </row>
    <row r="74" spans="2:68" ht="13.5" customHeight="1" x14ac:dyDescent="0.4">
      <c r="B74" s="38"/>
      <c r="C74" s="189"/>
      <c r="D74" s="190"/>
      <c r="E74" s="190"/>
      <c r="F74" s="190"/>
      <c r="G74" s="190"/>
      <c r="H74" s="190"/>
      <c r="I74" s="191"/>
      <c r="J74" s="195"/>
      <c r="K74" s="196"/>
      <c r="L74" s="196"/>
      <c r="M74" s="196"/>
      <c r="N74" s="196"/>
      <c r="O74" s="196"/>
      <c r="P74" s="38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38"/>
    </row>
    <row r="75" spans="2:68" ht="13.5" customHeight="1" x14ac:dyDescent="0.4">
      <c r="B75" s="38"/>
      <c r="C75" s="192" t="s">
        <v>71</v>
      </c>
      <c r="D75" s="193"/>
      <c r="E75" s="193"/>
      <c r="F75" s="193"/>
      <c r="G75" s="193"/>
      <c r="H75" s="193"/>
      <c r="I75" s="194"/>
      <c r="J75" s="195"/>
      <c r="K75" s="196"/>
      <c r="L75" s="196"/>
      <c r="M75" s="196"/>
      <c r="N75" s="196"/>
      <c r="O75" s="196"/>
      <c r="P75" s="38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38"/>
    </row>
    <row r="76" spans="2:68" ht="13.5" customHeight="1" x14ac:dyDescent="0.4">
      <c r="B76" s="38"/>
      <c r="C76" s="192"/>
      <c r="D76" s="193"/>
      <c r="E76" s="193"/>
      <c r="F76" s="193"/>
      <c r="G76" s="193"/>
      <c r="H76" s="193"/>
      <c r="I76" s="194"/>
      <c r="J76" s="195"/>
      <c r="K76" s="196"/>
      <c r="L76" s="196"/>
      <c r="M76" s="196"/>
      <c r="N76" s="196"/>
      <c r="O76" s="196"/>
      <c r="P76" s="38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38"/>
    </row>
    <row r="77" spans="2:68" ht="13.5" customHeight="1" x14ac:dyDescent="0.4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38"/>
    </row>
    <row r="78" spans="2:68" ht="13.5" customHeight="1" x14ac:dyDescent="0.4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38"/>
    </row>
    <row r="79" spans="2:68" ht="13.5" customHeight="1" x14ac:dyDescent="0.4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38"/>
    </row>
    <row r="80" spans="2:68" ht="13.5" customHeight="1" x14ac:dyDescent="0.4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</row>
    <row r="82" spans="2:68" ht="13.5" customHeight="1" x14ac:dyDescent="0.4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</row>
    <row r="83" spans="2:68" ht="13.5" customHeight="1" x14ac:dyDescent="0.4">
      <c r="B83" s="38"/>
      <c r="C83" s="197" t="s">
        <v>73</v>
      </c>
      <c r="D83" s="197"/>
      <c r="E83" s="197"/>
      <c r="F83" s="197"/>
      <c r="G83" s="197"/>
      <c r="H83" s="197"/>
      <c r="I83" s="197"/>
      <c r="J83" s="38"/>
      <c r="K83" s="38"/>
      <c r="L83" s="38"/>
      <c r="M83" s="38"/>
      <c r="N83" s="38"/>
      <c r="O83" s="38"/>
      <c r="P83" s="38"/>
      <c r="Q83" s="199" t="s">
        <v>84</v>
      </c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38"/>
    </row>
    <row r="84" spans="2:68" ht="13.5" customHeight="1" x14ac:dyDescent="0.4">
      <c r="B84" s="38"/>
      <c r="C84" s="197"/>
      <c r="D84" s="197"/>
      <c r="E84" s="197"/>
      <c r="F84" s="197"/>
      <c r="G84" s="197"/>
      <c r="H84" s="197"/>
      <c r="I84" s="197"/>
      <c r="J84" s="38"/>
      <c r="K84" s="38"/>
      <c r="L84" s="38"/>
      <c r="M84" s="38"/>
      <c r="N84" s="38"/>
      <c r="O84" s="38"/>
      <c r="P84" s="38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199"/>
      <c r="BI84" s="199"/>
      <c r="BJ84" s="199"/>
      <c r="BK84" s="199"/>
      <c r="BL84" s="199"/>
      <c r="BM84" s="199"/>
      <c r="BN84" s="199"/>
      <c r="BO84" s="199"/>
      <c r="BP84" s="38"/>
    </row>
    <row r="85" spans="2:68" ht="13.5" customHeight="1" x14ac:dyDescent="0.4">
      <c r="B85" s="38"/>
      <c r="C85" s="187"/>
      <c r="D85" s="187"/>
      <c r="E85" s="187"/>
      <c r="F85" s="187"/>
      <c r="G85" s="187"/>
      <c r="H85" s="187"/>
      <c r="I85" s="187"/>
      <c r="J85" s="38"/>
      <c r="K85" s="38"/>
      <c r="L85" s="38"/>
      <c r="M85" s="38"/>
      <c r="N85" s="38"/>
      <c r="O85" s="38"/>
      <c r="P85" s="38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38"/>
    </row>
    <row r="86" spans="2:68" ht="13.5" customHeight="1" x14ac:dyDescent="0.4">
      <c r="B86" s="38"/>
      <c r="C86" s="187"/>
      <c r="D86" s="187"/>
      <c r="E86" s="187"/>
      <c r="F86" s="187"/>
      <c r="G86" s="187"/>
      <c r="H86" s="187"/>
      <c r="I86" s="187"/>
      <c r="J86" s="38"/>
      <c r="K86" s="38"/>
      <c r="L86" s="38"/>
      <c r="M86" s="38"/>
      <c r="N86" s="38"/>
      <c r="O86" s="38"/>
      <c r="P86" s="38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38"/>
    </row>
    <row r="87" spans="2:68" ht="13.5" customHeight="1" x14ac:dyDescent="0.4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38"/>
    </row>
    <row r="88" spans="2:68" ht="13.5" customHeight="1" x14ac:dyDescent="0.4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38"/>
    </row>
    <row r="89" spans="2:68" ht="13.5" customHeight="1" x14ac:dyDescent="0.4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38"/>
    </row>
    <row r="90" spans="2:68" ht="13.5" customHeight="1" x14ac:dyDescent="0.4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</row>
  </sheetData>
  <sheetProtection algorithmName="SHA-512" hashValue="bh+/VaEWJqnqJUttV77GQJZIo+C0KhphW9EpbIKkmz3r+FQVfR3r58Atjz6C1hbCLUgcZj3mC1UZbtbhbHbAog==" saltValue="a8a6SRnB4OVxY6m7Tt4/PQ==" spinCount="100000" sheet="1" objects="1" scenarios="1"/>
  <mergeCells count="27">
    <mergeCell ref="Q73:BO79"/>
    <mergeCell ref="Q83:BO89"/>
    <mergeCell ref="Q3:BO9"/>
    <mergeCell ref="Q13:BO19"/>
    <mergeCell ref="C13:O14"/>
    <mergeCell ref="Q23:BO29"/>
    <mergeCell ref="Q33:BO39"/>
    <mergeCell ref="C3:G4"/>
    <mergeCell ref="C5:G6"/>
    <mergeCell ref="Q43:BO49"/>
    <mergeCell ref="Q53:BO59"/>
    <mergeCell ref="Q63:BO69"/>
    <mergeCell ref="C63:I64"/>
    <mergeCell ref="C65:I66"/>
    <mergeCell ref="C23:G24"/>
    <mergeCell ref="C25:G26"/>
    <mergeCell ref="H23:L24"/>
    <mergeCell ref="H25:L26"/>
    <mergeCell ref="C33:G33"/>
    <mergeCell ref="C43:G44"/>
    <mergeCell ref="C45:G46"/>
    <mergeCell ref="C85:I86"/>
    <mergeCell ref="C53:G53"/>
    <mergeCell ref="C73:I74"/>
    <mergeCell ref="C75:I76"/>
    <mergeCell ref="J73:O76"/>
    <mergeCell ref="C83:I8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処理対象人員算定調書</vt:lpstr>
      <vt:lpstr>記載例</vt:lpstr>
      <vt:lpstr>記載例（非表示）</vt:lpstr>
      <vt:lpstr>基礎情報（非表示）</vt:lpstr>
      <vt:lpstr>条件付書式設定（非表示）</vt:lpstr>
      <vt:lpstr>記載例!Print_Area</vt:lpstr>
      <vt:lpstr>'記載例（非表示）'!Print_Area</vt:lpstr>
      <vt:lpstr>処理対象人員算定調書!Print_Area</vt:lpstr>
      <vt:lpstr>既存住宅</vt:lpstr>
      <vt:lpstr>更新</vt:lpstr>
      <vt:lpstr>高度処理型5人槽</vt:lpstr>
      <vt:lpstr>使用なし</vt:lpstr>
      <vt:lpstr>人槽符号表</vt:lpstr>
      <vt:lpstr>標準処理型5人槽</vt:lpstr>
      <vt:lpstr>連鎖式選択肢</vt:lpstr>
    </vt:vector>
  </TitlesOfParts>
  <Company>花巻市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花巻市</cp:lastModifiedBy>
  <cp:lastPrinted>2019-10-11T07:18:36Z</cp:lastPrinted>
  <dcterms:created xsi:type="dcterms:W3CDTF">2019-09-20T06:24:39Z</dcterms:created>
  <dcterms:modified xsi:type="dcterms:W3CDTF">2019-10-11T07:19:24Z</dcterms:modified>
</cp:coreProperties>
</file>