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lgusr02\homefolder$\harumi1742\Desktop\"/>
    </mc:Choice>
  </mc:AlternateContent>
  <workbookProtection workbookAlgorithmName="SHA-512" workbookHashValue="h8IW0R+/AXwjq+sTY8EeYWa5T8QR//S1j1qHfPZ42cYCd4GH1w/kCqWL/CInQFhhAKmAn1MvRUDGBMtvuqB8UQ==" workbookSaltValue="YntzOMwYcmxMdeifQQqY9g==" workbookSpinCount="100000" lockStructure="1"/>
  <bookViews>
    <workbookView xWindow="0" yWindow="0" windowWidth="19200" windowHeight="10620"/>
  </bookViews>
  <sheets>
    <sheet name="処理対象人員算定調書" sheetId="2" r:id="rId1"/>
    <sheet name="記載例" sheetId="5" r:id="rId2"/>
    <sheet name="記載例（非表示）" sheetId="4" state="hidden" r:id="rId3"/>
    <sheet name="基礎情報（非表示）" sheetId="1" state="hidden" r:id="rId4"/>
    <sheet name="条件付書式設定（非表示）" sheetId="3" state="hidden" r:id="rId5"/>
  </sheets>
  <definedNames>
    <definedName name="_xlnm.Print_Area" localSheetId="1">記載例!$B$2:$AK$51</definedName>
    <definedName name="_xlnm.Print_Area" localSheetId="2">'記載例（非表示）'!$B$2:$AK$51</definedName>
    <definedName name="_xlnm.Print_Area" localSheetId="0">処理対象人員算定調書!$B$2:$AK$51</definedName>
    <definedName name="既存住宅〔現住〕">'基礎情報（非表示）'!$D$4:$D$5</definedName>
    <definedName name="更新">'基礎情報（非表示）'!$F$6:$F$7</definedName>
    <definedName name="高度処理型5人槽">'基礎情報（非表示）'!$H$5:$I$5</definedName>
    <definedName name="使用なし">'基礎情報（非表示）'!$E$5:$F$5</definedName>
    <definedName name="人槽符号表">'基礎情報（非表示）'!$Z$2:$AB$40</definedName>
    <definedName name="標準処理型5人槽">'基礎情報（非表示）'!$H$3:$I$3</definedName>
    <definedName name="連鎖式選択肢">'基礎情報（非表示）'!$B$3:$D$3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C32" i="4" l="1"/>
  <c r="O3" i="1" l="1"/>
  <c r="M3" i="1"/>
  <c r="AC32" i="2" l="1"/>
  <c r="AA40" i="1" l="1"/>
  <c r="W3" i="1"/>
  <c r="AA36" i="1"/>
  <c r="AA14" i="1"/>
  <c r="AA26" i="1"/>
  <c r="AA22" i="1"/>
  <c r="AA18" i="1"/>
  <c r="AA10" i="1"/>
  <c r="AA6" i="1"/>
  <c r="Q3" i="1"/>
  <c r="U3" i="1"/>
  <c r="S3" i="1"/>
  <c r="Z32" i="1"/>
  <c r="Z33" i="1"/>
  <c r="Z31" i="1"/>
  <c r="Z29" i="1"/>
  <c r="Z30" i="1"/>
  <c r="Z28" i="1"/>
  <c r="Z27" i="1"/>
  <c r="K4" i="1" l="1"/>
  <c r="Q50" i="2" s="1"/>
  <c r="Z40" i="1"/>
  <c r="Z39" i="1"/>
  <c r="Z38" i="1"/>
  <c r="Z37" i="1"/>
  <c r="Z36" i="1"/>
  <c r="Z35" i="1"/>
  <c r="Z34" i="1"/>
  <c r="Z26" i="1"/>
  <c r="Z25" i="1"/>
  <c r="Z24" i="1"/>
  <c r="Z23" i="1"/>
  <c r="Z22" i="1"/>
  <c r="Z21" i="1"/>
  <c r="Z20" i="1"/>
  <c r="Z19" i="1"/>
  <c r="C50" i="2" l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<sst xmlns="http://schemas.openxmlformats.org/spreadsheetml/2006/main" count="174" uniqueCount="88">
  <si>
    <t>N≦1</t>
    <phoneticPr fontId="1"/>
  </si>
  <si>
    <t>A≦130</t>
    <phoneticPr fontId="1"/>
  </si>
  <si>
    <t>130＜A</t>
    <phoneticPr fontId="1"/>
  </si>
  <si>
    <t>2≦N</t>
    <phoneticPr fontId="1"/>
  </si>
  <si>
    <t>n≦5</t>
    <phoneticPr fontId="1"/>
  </si>
  <si>
    <t>11≦n</t>
    <phoneticPr fontId="1"/>
  </si>
  <si>
    <t>V＜450</t>
    <phoneticPr fontId="1"/>
  </si>
  <si>
    <t>450≦V＜750</t>
    <phoneticPr fontId="1"/>
  </si>
  <si>
    <t>750≦V</t>
    <phoneticPr fontId="1"/>
  </si>
  <si>
    <t>V＜600</t>
    <phoneticPr fontId="1"/>
  </si>
  <si>
    <t>600≦V＜1000</t>
    <phoneticPr fontId="1"/>
  </si>
  <si>
    <t>1000≦V</t>
    <phoneticPr fontId="1"/>
  </si>
  <si>
    <t>6≦n≦7</t>
    <phoneticPr fontId="1"/>
  </si>
  <si>
    <t>8≦n≦10</t>
    <phoneticPr fontId="1"/>
  </si>
  <si>
    <t>新設</t>
    <rPh sb="0" eb="2">
      <t>シンセツ</t>
    </rPh>
    <phoneticPr fontId="1"/>
  </si>
  <si>
    <t>更新</t>
    <rPh sb="0" eb="2">
      <t>コウシン</t>
    </rPh>
    <phoneticPr fontId="1"/>
  </si>
  <si>
    <t>標準処理型7人槽</t>
    <rPh sb="0" eb="2">
      <t>ヒョウジュン</t>
    </rPh>
    <rPh sb="2" eb="5">
      <t>ショリガタ</t>
    </rPh>
    <rPh sb="6" eb="8">
      <t>ニンソウ</t>
    </rPh>
    <phoneticPr fontId="1"/>
  </si>
  <si>
    <t>連鎖式選択肢</t>
    <rPh sb="0" eb="2">
      <t>レンサ</t>
    </rPh>
    <rPh sb="2" eb="3">
      <t>シキ</t>
    </rPh>
    <rPh sb="3" eb="6">
      <t>センタクシ</t>
    </rPh>
    <phoneticPr fontId="1"/>
  </si>
  <si>
    <t>新築住宅</t>
    <rPh sb="0" eb="2">
      <t>シンチク</t>
    </rPh>
    <rPh sb="2" eb="4">
      <t>ジュウタク</t>
    </rPh>
    <phoneticPr fontId="1"/>
  </si>
  <si>
    <t>既存住宅</t>
    <rPh sb="0" eb="2">
      <t>キゾン</t>
    </rPh>
    <rPh sb="2" eb="4">
      <t>ジュウタク</t>
    </rPh>
    <phoneticPr fontId="1"/>
  </si>
  <si>
    <t>新設</t>
    <rPh sb="0" eb="2">
      <t>シンセツ</t>
    </rPh>
    <phoneticPr fontId="1"/>
  </si>
  <si>
    <t>更新</t>
    <rPh sb="0" eb="2">
      <t>コウシン</t>
    </rPh>
    <phoneticPr fontId="1"/>
  </si>
  <si>
    <t>新築住宅</t>
    <rPh sb="0" eb="2">
      <t>シンチク</t>
    </rPh>
    <rPh sb="2" eb="4">
      <t>ジュウタク</t>
    </rPh>
    <phoneticPr fontId="1"/>
  </si>
  <si>
    <t>既存住宅</t>
    <rPh sb="0" eb="2">
      <t>キゾン</t>
    </rPh>
    <rPh sb="2" eb="4">
      <t>ジュウタク</t>
    </rPh>
    <phoneticPr fontId="1"/>
  </si>
  <si>
    <t>標準処理型5人槽</t>
    <rPh sb="0" eb="2">
      <t>ヒョウジュン</t>
    </rPh>
    <rPh sb="2" eb="5">
      <t>ショリガタ</t>
    </rPh>
    <rPh sb="6" eb="8">
      <t>ニンソウ</t>
    </rPh>
    <phoneticPr fontId="1"/>
  </si>
  <si>
    <t>高度処理型5人槽</t>
    <rPh sb="0" eb="2">
      <t>コウド</t>
    </rPh>
    <rPh sb="2" eb="5">
      <t>ショリガタ</t>
    </rPh>
    <rPh sb="6" eb="8">
      <t>ニンソウ</t>
    </rPh>
    <phoneticPr fontId="1"/>
  </si>
  <si>
    <t>浄化槽処理対象人員算定調書</t>
    <rPh sb="0" eb="3">
      <t>ジョウカソウ</t>
    </rPh>
    <rPh sb="3" eb="5">
      <t>ショリ</t>
    </rPh>
    <rPh sb="5" eb="7">
      <t>タイショウ</t>
    </rPh>
    <rPh sb="7" eb="9">
      <t>ジンイン</t>
    </rPh>
    <rPh sb="9" eb="11">
      <t>サンテイ</t>
    </rPh>
    <rPh sb="11" eb="13">
      <t>チョウショ</t>
    </rPh>
    <phoneticPr fontId="1"/>
  </si>
  <si>
    <t>作成日</t>
    <rPh sb="0" eb="3">
      <t>サクセイビ</t>
    </rPh>
    <phoneticPr fontId="1"/>
  </si>
  <si>
    <t>浄化槽設置者に関する事項</t>
    <rPh sb="0" eb="3">
      <t>ジョウカソウ</t>
    </rPh>
    <rPh sb="3" eb="6">
      <t>セッチシャ</t>
    </rPh>
    <rPh sb="7" eb="8">
      <t>カン</t>
    </rPh>
    <rPh sb="10" eb="12">
      <t>ジコウ</t>
    </rPh>
    <phoneticPr fontId="1"/>
  </si>
  <si>
    <t>住宅に関する事項</t>
    <rPh sb="0" eb="2">
      <t>ジュウタク</t>
    </rPh>
    <rPh sb="3" eb="4">
      <t>カン</t>
    </rPh>
    <rPh sb="6" eb="8">
      <t>ジコウ</t>
    </rPh>
    <phoneticPr fontId="1"/>
  </si>
  <si>
    <t>浄化槽等に関する事項</t>
    <rPh sb="0" eb="3">
      <t>ジョウカソウ</t>
    </rPh>
    <rPh sb="3" eb="4">
      <t>トウ</t>
    </rPh>
    <rPh sb="5" eb="6">
      <t>カン</t>
    </rPh>
    <rPh sb="8" eb="10">
      <t>ジコウ</t>
    </rPh>
    <phoneticPr fontId="1"/>
  </si>
  <si>
    <t>浄化槽規模判定</t>
    <rPh sb="0" eb="3">
      <t>ジョウカソウ</t>
    </rPh>
    <rPh sb="3" eb="5">
      <t>キボ</t>
    </rPh>
    <rPh sb="5" eb="7">
      <t>ハンテイ</t>
    </rPh>
    <phoneticPr fontId="1"/>
  </si>
  <si>
    <t>年月日</t>
    <rPh sb="0" eb="3">
      <t>ネンガッピ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</si>
  <si>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</si>
  <si>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</si>
  <si>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</si>
  <si>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</si>
  <si>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</si>
  <si>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</si>
  <si>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処理対象住宅</t>
    <rPh sb="0" eb="2">
      <t>ショリ</t>
    </rPh>
    <rPh sb="2" eb="4">
      <t>タイショウ</t>
    </rPh>
    <rPh sb="4" eb="6">
      <t>ジュウタク</t>
    </rPh>
    <phoneticPr fontId="1"/>
  </si>
  <si>
    <t>建築区分</t>
    <rPh sb="0" eb="2">
      <t>ケンチク</t>
    </rPh>
    <rPh sb="2" eb="4">
      <t>クブン</t>
    </rPh>
    <phoneticPr fontId="1"/>
  </si>
  <si>
    <t>延べ面積</t>
    <rPh sb="0" eb="1">
      <t>ノ</t>
    </rPh>
    <rPh sb="2" eb="4">
      <t>メンセキ</t>
    </rPh>
    <phoneticPr fontId="1"/>
  </si>
  <si>
    <t>浴室／台所</t>
    <rPh sb="0" eb="2">
      <t>ヨクシツ</t>
    </rPh>
    <rPh sb="3" eb="5">
      <t>ダイドコロ</t>
    </rPh>
    <phoneticPr fontId="1"/>
  </si>
  <si>
    <t>浴室数</t>
    <rPh sb="0" eb="2">
      <t>ヨクシツ</t>
    </rPh>
    <rPh sb="2" eb="3">
      <t>スウ</t>
    </rPh>
    <phoneticPr fontId="1"/>
  </si>
  <si>
    <t>台所数</t>
    <rPh sb="0" eb="2">
      <t>ダイドコロ</t>
    </rPh>
    <rPh sb="2" eb="3">
      <t>スウ</t>
    </rPh>
    <phoneticPr fontId="1"/>
  </si>
  <si>
    <t>居住人員</t>
    <rPh sb="0" eb="2">
      <t>キョジュウ</t>
    </rPh>
    <rPh sb="2" eb="4">
      <t>ジンイン</t>
    </rPh>
    <phoneticPr fontId="1"/>
  </si>
  <si>
    <t>現在定住</t>
    <rPh sb="0" eb="2">
      <t>ゲンザイ</t>
    </rPh>
    <rPh sb="2" eb="4">
      <t>テイジュウ</t>
    </rPh>
    <phoneticPr fontId="1"/>
  </si>
  <si>
    <t>増加予定</t>
    <rPh sb="0" eb="2">
      <t>ゾウカ</t>
    </rPh>
    <rPh sb="2" eb="4">
      <t>ヨテイ</t>
    </rPh>
    <phoneticPr fontId="1"/>
  </si>
  <si>
    <t>計</t>
    <rPh sb="0" eb="1">
      <t>ケイ</t>
    </rPh>
    <phoneticPr fontId="1"/>
  </si>
  <si>
    <t>自家用水道</t>
    <rPh sb="0" eb="3">
      <t>ジカヨウ</t>
    </rPh>
    <rPh sb="3" eb="5">
      <t>スイドウ</t>
    </rPh>
    <phoneticPr fontId="1"/>
  </si>
  <si>
    <t>浄化槽
設置区分</t>
    <rPh sb="0" eb="3">
      <t>ジョウカソウ</t>
    </rPh>
    <rPh sb="4" eb="6">
      <t>セッチ</t>
    </rPh>
    <rPh sb="6" eb="8">
      <t>クブン</t>
    </rPh>
    <rPh sb="7" eb="8">
      <t>ブン</t>
    </rPh>
    <phoneticPr fontId="1"/>
  </si>
  <si>
    <t>日平均
水道使用量</t>
    <rPh sb="0" eb="1">
      <t>ニチ</t>
    </rPh>
    <rPh sb="1" eb="3">
      <t>ヘイキン</t>
    </rPh>
    <rPh sb="4" eb="6">
      <t>スイドウ</t>
    </rPh>
    <rPh sb="6" eb="9">
      <t>シヨウリョウ</t>
    </rPh>
    <phoneticPr fontId="1"/>
  </si>
  <si>
    <t>（過去1年間）</t>
    <rPh sb="1" eb="3">
      <t>カコ</t>
    </rPh>
    <rPh sb="4" eb="6">
      <t>ネンカン</t>
    </rPh>
    <phoneticPr fontId="1"/>
  </si>
  <si>
    <t>浄化槽規模判定</t>
    <rPh sb="0" eb="3">
      <t>ジョウカソウ</t>
    </rPh>
    <rPh sb="3" eb="5">
      <t>キボ</t>
    </rPh>
    <rPh sb="5" eb="7">
      <t>ハンテイ</t>
    </rPh>
    <phoneticPr fontId="1"/>
  </si>
  <si>
    <t>標準処理型7人槽</t>
    <rPh sb="0" eb="2">
      <t>ヒョウジュン</t>
    </rPh>
    <rPh sb="2" eb="5">
      <t>ショリガタ</t>
    </rPh>
    <rPh sb="6" eb="8">
      <t>ニンソウ</t>
    </rPh>
    <phoneticPr fontId="1"/>
  </si>
  <si>
    <t>どちらかを選択</t>
    <rPh sb="5" eb="7">
      <t>センタク</t>
    </rPh>
    <phoneticPr fontId="1"/>
  </si>
  <si>
    <t>人槽符号</t>
    <rPh sb="0" eb="2">
      <t>ニンソウ</t>
    </rPh>
    <rPh sb="2" eb="4">
      <t>フゴウ</t>
    </rPh>
    <phoneticPr fontId="1"/>
  </si>
  <si>
    <t>使用あり</t>
    <rPh sb="0" eb="2">
      <t>シヨウ</t>
    </rPh>
    <phoneticPr fontId="1"/>
  </si>
  <si>
    <t>使用なし</t>
    <rPh sb="0" eb="2">
      <t>シヨウ</t>
    </rPh>
    <phoneticPr fontId="1"/>
  </si>
  <si>
    <t>人槽区分</t>
    <rPh sb="0" eb="2">
      <t>ニンソウ</t>
    </rPh>
    <rPh sb="2" eb="4">
      <t>クブン</t>
    </rPh>
    <phoneticPr fontId="1"/>
  </si>
  <si>
    <t>人槽符号表</t>
    <rPh sb="0" eb="2">
      <t>ニンソウ</t>
    </rPh>
    <rPh sb="2" eb="4">
      <t>フゴウ</t>
    </rPh>
    <rPh sb="4" eb="5">
      <t>ヒョウ</t>
    </rPh>
    <phoneticPr fontId="1"/>
  </si>
  <si>
    <t>人槽区分表</t>
    <rPh sb="0" eb="2">
      <t>ニンソウ</t>
    </rPh>
    <rPh sb="2" eb="4">
      <t>クブン</t>
    </rPh>
    <rPh sb="4" eb="5">
      <t>ヒョウ</t>
    </rPh>
    <phoneticPr fontId="1"/>
  </si>
  <si>
    <t>自家用水道</t>
    <rPh sb="0" eb="3">
      <t>ジカヨウ</t>
    </rPh>
    <rPh sb="3" eb="5">
      <t>スイドウ</t>
    </rPh>
    <phoneticPr fontId="1"/>
  </si>
  <si>
    <t>浄化槽
設置区分</t>
    <rPh sb="0" eb="3">
      <t>ジョウカソウ</t>
    </rPh>
    <rPh sb="4" eb="6">
      <t>セッチ</t>
    </rPh>
    <rPh sb="6" eb="8">
      <t>クブン</t>
    </rPh>
    <phoneticPr fontId="1"/>
  </si>
  <si>
    <t>浄化槽等に関する事項</t>
    <rPh sb="0" eb="3">
      <t>ジョウカソウ</t>
    </rPh>
    <rPh sb="3" eb="4">
      <t>トウ</t>
    </rPh>
    <rPh sb="5" eb="6">
      <t>カン</t>
    </rPh>
    <rPh sb="8" eb="10">
      <t>ジコウ</t>
    </rPh>
    <phoneticPr fontId="1"/>
  </si>
  <si>
    <t>日平均
水道使用量</t>
    <rPh sb="0" eb="1">
      <t>ニチ</t>
    </rPh>
    <rPh sb="1" eb="3">
      <t>ヘイキン</t>
    </rPh>
    <rPh sb="4" eb="6">
      <t>スイドウ</t>
    </rPh>
    <rPh sb="6" eb="9">
      <t>シヨウリョウ</t>
    </rPh>
    <phoneticPr fontId="1"/>
  </si>
  <si>
    <t>（過去1年間）</t>
    <rPh sb="1" eb="3">
      <t>カコ</t>
    </rPh>
    <rPh sb="4" eb="6">
      <t>ネンカン</t>
    </rPh>
    <phoneticPr fontId="1"/>
  </si>
  <si>
    <t>浄化槽規模判定</t>
    <rPh sb="0" eb="3">
      <t>ジョウカソウ</t>
    </rPh>
    <rPh sb="3" eb="5">
      <t>キボ</t>
    </rPh>
    <rPh sb="5" eb="7">
      <t>ハンテイ</t>
    </rPh>
    <phoneticPr fontId="1"/>
  </si>
  <si>
    <t>標準処理型7人槽</t>
    <rPh sb="0" eb="2">
      <t>ヒョウジュン</t>
    </rPh>
    <rPh sb="2" eb="5">
      <t>ショリガタ</t>
    </rPh>
    <rPh sb="6" eb="8">
      <t>ニンソウ</t>
    </rPh>
    <phoneticPr fontId="1"/>
  </si>
  <si>
    <t>高度処理型5人槽</t>
    <rPh sb="0" eb="2">
      <t>コウド</t>
    </rPh>
    <rPh sb="2" eb="5">
      <t>ショリガタ</t>
    </rPh>
    <rPh sb="6" eb="8">
      <t>ニンソウ</t>
    </rPh>
    <phoneticPr fontId="1"/>
  </si>
  <si>
    <t>どちらかを選択</t>
    <rPh sb="5" eb="7">
      <t>センタク</t>
    </rPh>
    <phoneticPr fontId="1"/>
  </si>
  <si>
    <t>浄化槽性能選択</t>
    <rPh sb="0" eb="3">
      <t>ジョウカソウ</t>
    </rPh>
    <rPh sb="3" eb="5">
      <t>セイノウ</t>
    </rPh>
    <rPh sb="5" eb="7">
      <t>センタク</t>
    </rPh>
    <phoneticPr fontId="1"/>
  </si>
  <si>
    <t>浄化槽性能選択</t>
    <rPh sb="0" eb="3">
      <t>ジョウカソウ</t>
    </rPh>
    <rPh sb="3" eb="5">
      <t>セイノウ</t>
    </rPh>
    <rPh sb="5" eb="7">
      <t>センタク</t>
    </rPh>
    <phoneticPr fontId="1"/>
  </si>
  <si>
    <t>適正</t>
    <rPh sb="0" eb="2">
      <t>テキセイ</t>
    </rPh>
    <phoneticPr fontId="1"/>
  </si>
  <si>
    <t>不適正</t>
    <rPh sb="0" eb="3">
      <t>フテキセイ</t>
    </rPh>
    <phoneticPr fontId="1"/>
  </si>
  <si>
    <t>維持管理
状況</t>
    <rPh sb="0" eb="2">
      <t>イジ</t>
    </rPh>
    <rPh sb="2" eb="4">
      <t>カンリ</t>
    </rPh>
    <rPh sb="5" eb="7">
      <t>ジョウキョウ</t>
    </rPh>
    <phoneticPr fontId="1"/>
  </si>
  <si>
    <t>（過去3年間）</t>
    <rPh sb="1" eb="3">
      <t>カコ</t>
    </rPh>
    <rPh sb="4" eb="6">
      <t>ネンカン</t>
    </rPh>
    <phoneticPr fontId="1"/>
  </si>
  <si>
    <t>維持管理
状況</t>
    <rPh sb="0" eb="2">
      <t>イジ</t>
    </rPh>
    <rPh sb="2" eb="4">
      <t>カンリ</t>
    </rPh>
    <rPh sb="5" eb="7">
      <t>ジョウキョウ</t>
    </rPh>
    <phoneticPr fontId="1"/>
  </si>
  <si>
    <t>花巻市花城町9-30</t>
    <rPh sb="0" eb="3">
      <t>ハナマキシ</t>
    </rPh>
    <rPh sb="3" eb="6">
      <t>カジョウマチ</t>
    </rPh>
    <phoneticPr fontId="1"/>
  </si>
  <si>
    <t>花巻　太郎</t>
    <rPh sb="0" eb="2">
      <t>ハナマキ</t>
    </rPh>
    <rPh sb="3" eb="5">
      <t>タロウ</t>
    </rPh>
    <phoneticPr fontId="1"/>
  </si>
  <si>
    <t>=OR(AND(COUNTA($C$32)&lt;&gt;0,$C$32="新築住宅"),AND(COUNTA($C$32)&lt;&gt;0,$C$32="既存住宅〔転住〕"),AND(COUNT($H$32)&lt;&gt;0,$H$32&lt;=130),AND(AND(COUNT($M$32)&lt;&gt;0,COUNT($Q$32)&lt;&gt;0),AND($M$32&gt;=2,$Q$32&gt;=2)),AND(COUNT($AC$32)&lt;&gt;0,$AC$32&gt;5))</t>
    <phoneticPr fontId="1"/>
  </si>
  <si>
    <t>=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</t>
    <phoneticPr fontId="1"/>
  </si>
  <si>
    <t>=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</t>
    <phoneticPr fontId="1"/>
  </si>
  <si>
    <t>=OR(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,OR(AND(COUNTA($C$41)&lt;&gt;0,$C$41="新設"),AND(AND(COUNTA($C$41)&lt;&gt;0,$C$41="更新"),AND(COUNT($H$41)&lt;&gt;0,$H$41&gt;=1000))))</t>
    <phoneticPr fontId="1"/>
  </si>
  <si>
    <t>=AND(AND(AND(AND(COUNTA($C$32)&lt;&gt;0,$C$32="既存住宅〔現住〕"),AND(COUNT($H$32)&lt;&gt;0,$H$32&gt;130),AND(OR(COUNT($M$32)&lt;&gt;0,COUNT($Q$32)&lt;&gt;0),OR($M$32&lt;=1,$Q$32&lt;=1)),AND(COUNT($AC$32)&lt;&gt;0,$AC$32&lt;=5)),AND(COUNTA($AG$32)&lt;&gt;0,$AG$32="使用なし")),OR(AND(AND(COUNTA($C$41)&lt;&gt;0,$C$41="新設"),AND(COUNT($H$41)&lt;&gt;0,$H$41&lt;750)),AND(AND(AND(COUNTA($C$41)&lt;&gt;0,$C$41="更新"),AND(COUNT($H$41)&lt;&gt;0,$H$41&lt;1000)),AND(COUNTA($P$41)&lt;&gt;0,$P$41="適正"))))</t>
    <phoneticPr fontId="1"/>
  </si>
  <si>
    <t>=OR(OR(OR(OR(COUNTA($C$32)=0,$C$32="新築住宅"),OR(COUNTA($C$32)=0,$C$32="既存住宅〔転住〕"),OR(COUNT($H$32)=0,$H$32&lt;=130),OR(AND(COUNT($M$32)=0,COUNT($Q$32)=0),AND($M$32&gt;=2,$Q$32&gt;=2)),OR(COUNT($AC$32)=0,$AC$32&gt;5)),OR(COUNTA($AG$32)=0,$AG$32="使用あり")),OR(OR(OR(COUNTA($C$41)=0,COUNT($H$41)=0),AND(AND(COUNTA($C$41)&lt;&gt;0,$C$41="新設"),AND(COUNT($H$41)&lt;&gt;0,$H$41&gt;=750))),OR(AND(AND(COUNTA($C$41)&lt;&gt;0,$C$41="更新"),AND(COUNT($H$41)&lt;&gt;0,$H$41&gt;=1000)),AND(AND(AND(COUNTA($C$41)&lt;&gt;0,$C$41="更新"),AND(COUNT($H$41)&lt;&gt;0,$H$41&lt;1000)),OR(COUNTA($P$41)=0,AND(COUNTA($P$41)&lt;&gt;0,$P$41="不適正"))))))</t>
    <phoneticPr fontId="1"/>
  </si>
  <si>
    <t>既存住宅〔転住〕</t>
    <rPh sb="0" eb="2">
      <t>キゾン</t>
    </rPh>
    <rPh sb="2" eb="4">
      <t>ジュウタク</t>
    </rPh>
    <rPh sb="5" eb="7">
      <t>テンジュウ</t>
    </rPh>
    <phoneticPr fontId="1"/>
  </si>
  <si>
    <t>既存住宅〔現住〕</t>
    <rPh sb="0" eb="2">
      <t>キゾン</t>
    </rPh>
    <rPh sb="2" eb="4">
      <t>ジュウタク</t>
    </rPh>
    <rPh sb="5" eb="7">
      <t>ゲンジュウ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</si>
</sst>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0"/>
    <numFmt numFmtId="177" formatCode="#,##0.00&quot;㎡&quot;"/>
    <numFmt numFmtId="178" formatCode="0&quot;箇所&quot;"/>
    <numFmt numFmtId="179" formatCode="0&quot;人&quot;"/>
    <numFmt numFmtId="180" formatCode="#,##0&quot;ℓ／日&quot;"/>
    <numFmt numFmtId="181" formatCode="&quot;標準処理型&quot;0&quot;人槽&quot;"/>
    <numFmt numFmtId="182" formatCode="&quot;高度処理型&quot;0&quot;人槽&quot;"/>
    <numFmt numFmtId="183" formatCode="0_ "/>
    <numFmt numFmtId="184" formatCode="#,##0_ "/>
    <numFmt numFmtId="185" formatCode="0&quot;人槽&quot;"/>
    <numFmt numFmtId="186" formatCode="#,##0&quot;ℓ／日未満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2"/>
      <color rgb="FF008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5" tint="0.40000610370189521"/>
        </stop>
        <stop position="0.5">
          <color theme="0"/>
        </stop>
        <stop position="1">
          <color theme="5" tint="0.40000610370189521"/>
        </stop>
      </gradientFill>
    </fill>
    <fill>
      <gradientFill>
        <stop position="0">
          <color theme="8"/>
        </stop>
        <stop position="1">
          <color theme="0"/>
        </stop>
      </gradient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84" fontId="2" fillId="2" borderId="27" xfId="0" applyNumberFormat="1" applyFont="1" applyFill="1" applyBorder="1" applyAlignment="1">
      <alignment vertical="center"/>
    </xf>
    <xf numFmtId="184" fontId="2" fillId="2" borderId="9" xfId="0" applyNumberFormat="1" applyFont="1" applyFill="1" applyBorder="1" applyAlignment="1">
      <alignment vertical="center"/>
    </xf>
    <xf numFmtId="184" fontId="2" fillId="2" borderId="12" xfId="0" applyNumberFormat="1" applyFont="1" applyFill="1" applyBorder="1" applyAlignment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21" xfId="0" applyNumberFormat="1" applyFont="1" applyFill="1" applyBorder="1" applyAlignment="1">
      <alignment vertical="center"/>
    </xf>
    <xf numFmtId="183" fontId="2" fillId="0" borderId="31" xfId="0" applyNumberFormat="1" applyFont="1" applyFill="1" applyBorder="1">
      <alignment vertical="center"/>
    </xf>
    <xf numFmtId="181" fontId="2" fillId="0" borderId="28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81" fontId="2" fillId="2" borderId="10" xfId="0" applyNumberFormat="1" applyFont="1" applyFill="1" applyBorder="1" applyAlignment="1">
      <alignment horizontal="left" vertical="center"/>
    </xf>
    <xf numFmtId="181" fontId="2" fillId="2" borderId="13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left" vertical="center"/>
    </xf>
    <xf numFmtId="182" fontId="6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8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0" fontId="2" fillId="3" borderId="36" xfId="0" applyFont="1" applyFill="1" applyBorder="1" applyAlignment="1">
      <alignment horizontal="distributed" vertical="center" indent="5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176" fontId="2" fillId="6" borderId="5" xfId="0" applyNumberFormat="1" applyFont="1" applyFill="1" applyBorder="1" applyAlignment="1" applyProtection="1">
      <alignment horizontal="center" vertical="center"/>
      <protection locked="0"/>
    </xf>
    <xf numFmtId="176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distributed" vertical="center" indent="11"/>
    </xf>
    <xf numFmtId="0" fontId="2" fillId="3" borderId="36" xfId="0" applyFont="1" applyFill="1" applyBorder="1" applyAlignment="1">
      <alignment horizontal="distributed" vertical="center" indent="7"/>
    </xf>
    <xf numFmtId="0" fontId="2" fillId="6" borderId="36" xfId="0" applyFont="1" applyFill="1" applyBorder="1" applyAlignment="1" applyProtection="1">
      <alignment vertical="center" wrapText="1"/>
      <protection locked="0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79" fontId="2" fillId="6" borderId="23" xfId="0" applyNumberFormat="1" applyFont="1" applyFill="1" applyBorder="1" applyAlignment="1" applyProtection="1">
      <alignment horizontal="center" vertical="center"/>
      <protection locked="0"/>
    </xf>
    <xf numFmtId="179" fontId="2" fillId="6" borderId="23" xfId="0" applyNumberFormat="1" applyFont="1" applyFill="1" applyBorder="1" applyAlignment="1">
      <alignment horizontal="center" vertical="center"/>
    </xf>
    <xf numFmtId="179" fontId="2" fillId="6" borderId="22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distributed" vertical="center" wrapText="1" indent="1"/>
      <protection locked="0"/>
    </xf>
    <xf numFmtId="0" fontId="2" fillId="6" borderId="23" xfId="0" applyFont="1" applyFill="1" applyBorder="1" applyAlignment="1" applyProtection="1">
      <alignment horizontal="distributed" vertical="center" wrapText="1" indent="1"/>
      <protection locked="0"/>
    </xf>
    <xf numFmtId="177" fontId="2" fillId="6" borderId="23" xfId="0" applyNumberFormat="1" applyFont="1" applyFill="1" applyBorder="1" applyAlignment="1" applyProtection="1">
      <alignment horizontal="center" vertical="center"/>
      <protection locked="0"/>
    </xf>
    <xf numFmtId="177" fontId="2" fillId="6" borderId="22" xfId="0" applyNumberFormat="1" applyFont="1" applyFill="1" applyBorder="1" applyAlignment="1" applyProtection="1">
      <alignment horizontal="center" vertical="center"/>
      <protection locked="0"/>
    </xf>
    <xf numFmtId="178" fontId="2" fillId="6" borderId="15" xfId="0" applyNumberFormat="1" applyFont="1" applyFill="1" applyBorder="1" applyAlignment="1" applyProtection="1">
      <alignment horizontal="center" vertical="center"/>
      <protection locked="0"/>
    </xf>
    <xf numFmtId="178" fontId="2" fillId="6" borderId="38" xfId="0" applyNumberFormat="1" applyFont="1" applyFill="1" applyBorder="1" applyAlignment="1" applyProtection="1">
      <alignment horizontal="center" vertical="center"/>
      <protection locked="0"/>
    </xf>
    <xf numFmtId="178" fontId="2" fillId="6" borderId="19" xfId="0" applyNumberFormat="1" applyFont="1" applyFill="1" applyBorder="1" applyAlignment="1" applyProtection="1">
      <alignment horizontal="center" vertical="center"/>
      <protection locked="0"/>
    </xf>
    <xf numFmtId="178" fontId="2" fillId="6" borderId="39" xfId="0" applyNumberFormat="1" applyFont="1" applyFill="1" applyBorder="1" applyAlignment="1" applyProtection="1">
      <alignment horizontal="center" vertical="center"/>
      <protection locked="0"/>
    </xf>
    <xf numFmtId="178" fontId="2" fillId="6" borderId="16" xfId="0" applyNumberFormat="1" applyFont="1" applyFill="1" applyBorder="1" applyAlignment="1" applyProtection="1">
      <alignment horizontal="center" vertical="center"/>
      <protection locked="0"/>
    </xf>
    <xf numFmtId="178" fontId="2" fillId="6" borderId="20" xfId="0" applyNumberFormat="1" applyFont="1" applyFill="1" applyBorder="1" applyAlignment="1" applyProtection="1">
      <alignment horizontal="center" vertical="center"/>
      <protection locked="0"/>
    </xf>
    <xf numFmtId="179" fontId="2" fillId="6" borderId="21" xfId="0" applyNumberFormat="1" applyFont="1" applyFill="1" applyBorder="1" applyAlignment="1" applyProtection="1">
      <alignment horizontal="center" vertical="center"/>
      <protection locked="0"/>
    </xf>
    <xf numFmtId="180" fontId="2" fillId="6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181" fontId="2" fillId="6" borderId="36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distributed" vertical="center" indent="5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176" fontId="2" fillId="6" borderId="5" xfId="0" applyNumberFormat="1" applyFont="1" applyFill="1" applyBorder="1" applyAlignment="1" applyProtection="1">
      <alignment horizontal="center" vertical="center"/>
    </xf>
    <xf numFmtId="176" fontId="2" fillId="6" borderId="8" xfId="0" applyNumberFormat="1" applyFont="1" applyFill="1" applyBorder="1" applyAlignment="1" applyProtection="1">
      <alignment horizontal="center" vertical="center"/>
    </xf>
    <xf numFmtId="0" fontId="2" fillId="6" borderId="35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distributed" vertical="center" indent="11"/>
    </xf>
    <xf numFmtId="0" fontId="2" fillId="3" borderId="36" xfId="0" applyFont="1" applyFill="1" applyBorder="1" applyAlignment="1" applyProtection="1">
      <alignment horizontal="distributed" vertical="center" indent="7"/>
    </xf>
    <xf numFmtId="0" fontId="2" fillId="6" borderId="36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/>
    </xf>
    <xf numFmtId="180" fontId="2" fillId="6" borderId="36" xfId="0" applyNumberFormat="1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177" fontId="2" fillId="6" borderId="23" xfId="0" applyNumberFormat="1" applyFont="1" applyFill="1" applyBorder="1" applyAlignment="1" applyProtection="1">
      <alignment horizontal="center" vertical="center"/>
    </xf>
    <xf numFmtId="177" fontId="2" fillId="6" borderId="22" xfId="0" applyNumberFormat="1" applyFont="1" applyFill="1" applyBorder="1" applyAlignment="1" applyProtection="1">
      <alignment horizontal="center" vertical="center"/>
    </xf>
    <xf numFmtId="178" fontId="2" fillId="6" borderId="15" xfId="0" applyNumberFormat="1" applyFont="1" applyFill="1" applyBorder="1" applyAlignment="1" applyProtection="1">
      <alignment horizontal="center" vertical="center"/>
    </xf>
    <xf numFmtId="178" fontId="2" fillId="6" borderId="38" xfId="0" applyNumberFormat="1" applyFont="1" applyFill="1" applyBorder="1" applyAlignment="1" applyProtection="1">
      <alignment horizontal="center" vertical="center"/>
    </xf>
    <xf numFmtId="178" fontId="2" fillId="6" borderId="19" xfId="0" applyNumberFormat="1" applyFont="1" applyFill="1" applyBorder="1" applyAlignment="1" applyProtection="1">
      <alignment horizontal="center" vertical="center"/>
    </xf>
    <xf numFmtId="178" fontId="2" fillId="6" borderId="39" xfId="0" applyNumberFormat="1" applyFont="1" applyFill="1" applyBorder="1" applyAlignment="1" applyProtection="1">
      <alignment horizontal="center" vertical="center"/>
    </xf>
    <xf numFmtId="178" fontId="2" fillId="6" borderId="16" xfId="0" applyNumberFormat="1" applyFont="1" applyFill="1" applyBorder="1" applyAlignment="1" applyProtection="1">
      <alignment horizontal="center" vertical="center"/>
    </xf>
    <xf numFmtId="178" fontId="2" fillId="6" borderId="20" xfId="0" applyNumberFormat="1" applyFont="1" applyFill="1" applyBorder="1" applyAlignment="1" applyProtection="1">
      <alignment horizontal="center" vertical="center"/>
    </xf>
    <xf numFmtId="179" fontId="2" fillId="6" borderId="21" xfId="0" applyNumberFormat="1" applyFont="1" applyFill="1" applyBorder="1" applyAlignment="1" applyProtection="1">
      <alignment horizontal="center" vertical="center"/>
    </xf>
    <xf numFmtId="179" fontId="2" fillId="6" borderId="23" xfId="0" applyNumberFormat="1" applyFont="1" applyFill="1" applyBorder="1" applyAlignment="1" applyProtection="1">
      <alignment horizontal="center" vertical="center"/>
    </xf>
    <xf numFmtId="179" fontId="2" fillId="6" borderId="22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81" fontId="2" fillId="6" borderId="36" xfId="0" applyNumberFormat="1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186" fontId="2" fillId="7" borderId="13" xfId="0" applyNumberFormat="1" applyFont="1" applyFill="1" applyBorder="1" applyAlignment="1">
      <alignment horizontal="right" vertical="center" indent="1"/>
    </xf>
    <xf numFmtId="186" fontId="2" fillId="7" borderId="14" xfId="0" applyNumberFormat="1" applyFont="1" applyFill="1" applyBorder="1" applyAlignment="1">
      <alignment horizontal="right" vertical="center" indent="1"/>
    </xf>
    <xf numFmtId="186" fontId="2" fillId="7" borderId="33" xfId="0" applyNumberFormat="1" applyFont="1" applyFill="1" applyBorder="1" applyAlignment="1">
      <alignment horizontal="right" vertical="center" indent="1"/>
    </xf>
    <xf numFmtId="186" fontId="2" fillId="7" borderId="34" xfId="0" applyNumberFormat="1" applyFont="1" applyFill="1" applyBorder="1" applyAlignment="1">
      <alignment horizontal="right" vertical="center" inden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86" fontId="2" fillId="7" borderId="32" xfId="0" applyNumberFormat="1" applyFont="1" applyFill="1" applyBorder="1" applyAlignment="1">
      <alignment horizontal="right" vertical="center" indent="1"/>
    </xf>
    <xf numFmtId="186" fontId="2" fillId="7" borderId="12" xfId="0" applyNumberFormat="1" applyFont="1" applyFill="1" applyBorder="1" applyAlignment="1">
      <alignment horizontal="right" vertical="center" indent="1"/>
    </xf>
    <xf numFmtId="184" fontId="2" fillId="2" borderId="12" xfId="0" applyNumberFormat="1" applyFont="1" applyFill="1" applyBorder="1" applyAlignment="1">
      <alignment vertical="center"/>
    </xf>
    <xf numFmtId="184" fontId="2" fillId="2" borderId="13" xfId="0" applyNumberFormat="1" applyFont="1" applyFill="1" applyBorder="1" applyAlignment="1">
      <alignment vertical="center"/>
    </xf>
    <xf numFmtId="184" fontId="2" fillId="2" borderId="14" xfId="0" applyNumberFormat="1" applyFont="1" applyFill="1" applyBorder="1" applyAlignment="1">
      <alignment vertical="center"/>
    </xf>
    <xf numFmtId="185" fontId="2" fillId="7" borderId="41" xfId="0" applyNumberFormat="1" applyFont="1" applyFill="1" applyBorder="1" applyAlignment="1">
      <alignment horizontal="right" vertical="center" indent="1"/>
    </xf>
    <xf numFmtId="185" fontId="0" fillId="0" borderId="41" xfId="0" applyNumberFormat="1" applyBorder="1" applyAlignment="1">
      <alignment horizontal="right" vertical="center" indent="1"/>
    </xf>
    <xf numFmtId="185" fontId="2" fillId="7" borderId="42" xfId="0" applyNumberFormat="1" applyFont="1" applyFill="1" applyBorder="1" applyAlignment="1">
      <alignment horizontal="right" vertical="center" indent="1"/>
    </xf>
    <xf numFmtId="185" fontId="0" fillId="0" borderId="42" xfId="0" applyNumberFormat="1" applyBorder="1" applyAlignment="1">
      <alignment horizontal="right" vertical="center" indent="1"/>
    </xf>
    <xf numFmtId="185" fontId="2" fillId="7" borderId="40" xfId="0" applyNumberFormat="1" applyFont="1" applyFill="1" applyBorder="1" applyAlignment="1">
      <alignment horizontal="right" vertical="center" indent="1"/>
    </xf>
    <xf numFmtId="185" fontId="0" fillId="0" borderId="40" xfId="0" applyNumberFormat="1" applyBorder="1" applyAlignment="1">
      <alignment horizontal="righ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2" borderId="33" xfId="0" applyNumberFormat="1" applyFont="1" applyFill="1" applyBorder="1" applyAlignment="1">
      <alignment vertical="center"/>
    </xf>
    <xf numFmtId="183" fontId="2" fillId="2" borderId="34" xfId="0" applyNumberFormat="1" applyFont="1" applyFill="1" applyBorder="1" applyAlignment="1">
      <alignment vertical="center"/>
    </xf>
    <xf numFmtId="183" fontId="2" fillId="2" borderId="32" xfId="0" applyNumberFormat="1" applyFont="1" applyFill="1" applyBorder="1" applyAlignment="1">
      <alignment vertical="center"/>
    </xf>
    <xf numFmtId="183" fontId="2" fillId="0" borderId="4" xfId="0" applyNumberFormat="1" applyFont="1" applyFill="1" applyBorder="1" applyAlignment="1">
      <alignment vertical="center"/>
    </xf>
    <xf numFmtId="183" fontId="2" fillId="0" borderId="6" xfId="0" applyNumberFormat="1" applyFont="1" applyFill="1" applyBorder="1" applyAlignment="1">
      <alignment vertical="center"/>
    </xf>
    <xf numFmtId="183" fontId="2" fillId="0" borderId="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3" fontId="0" fillId="0" borderId="17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6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3" borderId="46" xfId="0" applyNumberFormat="1" applyFont="1" applyFill="1" applyBorder="1" applyAlignment="1">
      <alignment horizontal="center" vertical="center"/>
    </xf>
    <xf numFmtId="0" fontId="5" fillId="3" borderId="47" xfId="0" applyNumberFormat="1" applyFont="1" applyFill="1" applyBorder="1" applyAlignment="1">
      <alignment horizontal="center" vertical="center"/>
    </xf>
    <xf numFmtId="0" fontId="5" fillId="3" borderId="48" xfId="0" applyNumberFormat="1" applyFont="1" applyFill="1" applyBorder="1" applyAlignment="1">
      <alignment horizontal="center" vertical="center"/>
    </xf>
    <xf numFmtId="0" fontId="6" fillId="3" borderId="4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/>
    </xf>
    <xf numFmtId="0" fontId="6" fillId="3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vertical="top" wrapText="1"/>
    </xf>
    <xf numFmtId="0" fontId="4" fillId="5" borderId="0" xfId="0" applyNumberFormat="1" applyFont="1" applyFill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</cellXfs>
  <cellStyles count="1">
    <cellStyle name="標準" xfId="0" builtinId="0"/>
  </cellStyles>
  <dxfs count="9">
    <dxf>
      <numFmt numFmtId="187" formatCode=";;;"/>
      <fill>
        <patternFill patternType="none">
          <bgColor auto="1"/>
        </patternFill>
      </fill>
      <border>
        <left/>
        <right/>
        <top/>
        <bottom/>
      </border>
    </dxf>
    <dxf>
      <numFmt numFmtId="18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87" formatCode=";;;"/>
    </dxf>
    <dxf>
      <numFmt numFmtId="18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8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87" formatCode=";;;"/>
      <fill>
        <patternFill patternType="none">
          <bgColor auto="1"/>
        </patternFill>
      </fill>
    </dxf>
    <dxf>
      <numFmt numFmtId="187" formatCode=";;;"/>
    </dxf>
    <dxf>
      <numFmt numFmtId="18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87" formatCode=";;;"/>
      <fill>
        <patternFill patternType="none">
          <bgColor auto="1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37</xdr:col>
      <xdr:colOff>9525</xdr:colOff>
      <xdr:row>51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174625"/>
          <a:ext cx="6296025" cy="874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7</xdr:row>
      <xdr:rowOff>0</xdr:rowOff>
    </xdr:from>
    <xdr:to>
      <xdr:col>13</xdr:col>
      <xdr:colOff>85725</xdr:colOff>
      <xdr:row>8</xdr:row>
      <xdr:rowOff>85725</xdr:rowOff>
    </xdr:to>
    <xdr:sp macro="" textlink="">
      <xdr:nvSpPr>
        <xdr:cNvPr id="2" name="角丸四角形 1"/>
        <xdr:cNvSpPr/>
      </xdr:nvSpPr>
      <xdr:spPr>
        <a:xfrm>
          <a:off x="771525" y="1200150"/>
          <a:ext cx="1543050" cy="25717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85725</xdr:colOff>
      <xdr:row>16</xdr:row>
      <xdr:rowOff>0</xdr:rowOff>
    </xdr:from>
    <xdr:to>
      <xdr:col>18</xdr:col>
      <xdr:colOff>85725</xdr:colOff>
      <xdr:row>17</xdr:row>
      <xdr:rowOff>85725</xdr:rowOff>
    </xdr:to>
    <xdr:sp macro="" textlink="">
      <xdr:nvSpPr>
        <xdr:cNvPr id="3" name="角丸四角形 2"/>
        <xdr:cNvSpPr/>
      </xdr:nvSpPr>
      <xdr:spPr>
        <a:xfrm>
          <a:off x="1628775" y="2743200"/>
          <a:ext cx="1543050" cy="25717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36</xdr:col>
      <xdr:colOff>0</xdr:colOff>
      <xdr:row>17</xdr:row>
      <xdr:rowOff>85725</xdr:rowOff>
    </xdr:to>
    <xdr:sp macro="" textlink="">
      <xdr:nvSpPr>
        <xdr:cNvPr id="4" name="角丸四角形 3"/>
        <xdr:cNvSpPr/>
      </xdr:nvSpPr>
      <xdr:spPr>
        <a:xfrm>
          <a:off x="4629150" y="2743200"/>
          <a:ext cx="1543050" cy="25717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85725</xdr:colOff>
      <xdr:row>22</xdr:row>
      <xdr:rowOff>1</xdr:rowOff>
    </xdr:from>
    <xdr:to>
      <xdr:col>10</xdr:col>
      <xdr:colOff>85725</xdr:colOff>
      <xdr:row>25</xdr:row>
      <xdr:rowOff>85725</xdr:rowOff>
    </xdr:to>
    <xdr:sp macro="" textlink="">
      <xdr:nvSpPr>
        <xdr:cNvPr id="5" name="角丸四角形 4"/>
        <xdr:cNvSpPr/>
      </xdr:nvSpPr>
      <xdr:spPr>
        <a:xfrm>
          <a:off x="257175" y="3771901"/>
          <a:ext cx="1543050" cy="600074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85725</xdr:colOff>
      <xdr:row>26</xdr:row>
      <xdr:rowOff>85725</xdr:rowOff>
    </xdr:from>
    <xdr:to>
      <xdr:col>15</xdr:col>
      <xdr:colOff>85725</xdr:colOff>
      <xdr:row>28</xdr:row>
      <xdr:rowOff>0</xdr:rowOff>
    </xdr:to>
    <xdr:sp macro="" textlink="">
      <xdr:nvSpPr>
        <xdr:cNvPr id="6" name="角丸四角形 5"/>
        <xdr:cNvSpPr/>
      </xdr:nvSpPr>
      <xdr:spPr>
        <a:xfrm>
          <a:off x="1114425" y="4543425"/>
          <a:ext cx="1543050" cy="25717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85725</xdr:colOff>
      <xdr:row>22</xdr:row>
      <xdr:rowOff>85725</xdr:rowOff>
    </xdr:from>
    <xdr:to>
      <xdr:col>23</xdr:col>
      <xdr:colOff>85725</xdr:colOff>
      <xdr:row>25</xdr:row>
      <xdr:rowOff>0</xdr:rowOff>
    </xdr:to>
    <xdr:sp macro="" textlink="">
      <xdr:nvSpPr>
        <xdr:cNvPr id="7" name="角丸四角形 6"/>
        <xdr:cNvSpPr/>
      </xdr:nvSpPr>
      <xdr:spPr>
        <a:xfrm>
          <a:off x="2486025" y="3857625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85725</xdr:colOff>
      <xdr:row>25</xdr:row>
      <xdr:rowOff>85725</xdr:rowOff>
    </xdr:from>
    <xdr:to>
      <xdr:col>31</xdr:col>
      <xdr:colOff>85725</xdr:colOff>
      <xdr:row>28</xdr:row>
      <xdr:rowOff>0</xdr:rowOff>
    </xdr:to>
    <xdr:sp macro="" textlink="">
      <xdr:nvSpPr>
        <xdr:cNvPr id="8" name="角丸四角形 7"/>
        <xdr:cNvSpPr/>
      </xdr:nvSpPr>
      <xdr:spPr>
        <a:xfrm>
          <a:off x="3857625" y="4371975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85725</xdr:colOff>
      <xdr:row>22</xdr:row>
      <xdr:rowOff>85725</xdr:rowOff>
    </xdr:from>
    <xdr:to>
      <xdr:col>36</xdr:col>
      <xdr:colOff>85725</xdr:colOff>
      <xdr:row>25</xdr:row>
      <xdr:rowOff>0</xdr:rowOff>
    </xdr:to>
    <xdr:sp macro="" textlink="">
      <xdr:nvSpPr>
        <xdr:cNvPr id="9" name="角丸四角形 8"/>
        <xdr:cNvSpPr/>
      </xdr:nvSpPr>
      <xdr:spPr>
        <a:xfrm>
          <a:off x="4714875" y="3857625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85724</xdr:colOff>
      <xdr:row>35</xdr:row>
      <xdr:rowOff>0</xdr:rowOff>
    </xdr:from>
    <xdr:to>
      <xdr:col>10</xdr:col>
      <xdr:colOff>85725</xdr:colOff>
      <xdr:row>37</xdr:row>
      <xdr:rowOff>85725</xdr:rowOff>
    </xdr:to>
    <xdr:sp macro="" textlink="">
      <xdr:nvSpPr>
        <xdr:cNvPr id="10" name="角丸四角形 9"/>
        <xdr:cNvSpPr/>
      </xdr:nvSpPr>
      <xdr:spPr>
        <a:xfrm>
          <a:off x="257174" y="6000750"/>
          <a:ext cx="1543051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20</xdr:col>
      <xdr:colOff>0</xdr:colOff>
      <xdr:row>37</xdr:row>
      <xdr:rowOff>85725</xdr:rowOff>
    </xdr:to>
    <xdr:sp macro="" textlink="">
      <xdr:nvSpPr>
        <xdr:cNvPr id="11" name="角丸四角形 10"/>
        <xdr:cNvSpPr/>
      </xdr:nvSpPr>
      <xdr:spPr>
        <a:xfrm>
          <a:off x="1885950" y="6000750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85724</xdr:colOff>
      <xdr:row>35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2" name="角丸四角形 11"/>
        <xdr:cNvSpPr/>
      </xdr:nvSpPr>
      <xdr:spPr>
        <a:xfrm>
          <a:off x="3514724" y="6000750"/>
          <a:ext cx="1543051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85725</xdr:colOff>
      <xdr:row>44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3" name="角丸四角形 12"/>
        <xdr:cNvSpPr/>
      </xdr:nvSpPr>
      <xdr:spPr>
        <a:xfrm>
          <a:off x="428625" y="7543800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85726</xdr:colOff>
      <xdr:row>44</xdr:row>
      <xdr:rowOff>0</xdr:rowOff>
    </xdr:from>
    <xdr:to>
      <xdr:col>36</xdr:col>
      <xdr:colOff>85726</xdr:colOff>
      <xdr:row>46</xdr:row>
      <xdr:rowOff>85725</xdr:rowOff>
    </xdr:to>
    <xdr:sp macro="" textlink="">
      <xdr:nvSpPr>
        <xdr:cNvPr id="14" name="角丸四角形 13"/>
        <xdr:cNvSpPr/>
      </xdr:nvSpPr>
      <xdr:spPr>
        <a:xfrm>
          <a:off x="4714876" y="7543800"/>
          <a:ext cx="1543050" cy="428625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85726</xdr:colOff>
      <xdr:row>8</xdr:row>
      <xdr:rowOff>85725</xdr:rowOff>
    </xdr:from>
    <xdr:to>
      <xdr:col>9</xdr:col>
      <xdr:colOff>0</xdr:colOff>
      <xdr:row>11</xdr:row>
      <xdr:rowOff>85725</xdr:rowOff>
    </xdr:to>
    <xdr:cxnSp macro="">
      <xdr:nvCxnSpPr>
        <xdr:cNvPr id="16" name="直線矢印コネクタ 15"/>
        <xdr:cNvCxnSpPr>
          <a:stCxn id="2" idx="2"/>
        </xdr:cNvCxnSpPr>
      </xdr:nvCxnSpPr>
      <xdr:spPr>
        <a:xfrm flipH="1">
          <a:off x="1285876" y="145732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85726</xdr:colOff>
      <xdr:row>17</xdr:row>
      <xdr:rowOff>85725</xdr:rowOff>
    </xdr:from>
    <xdr:to>
      <xdr:col>14</xdr:col>
      <xdr:colOff>0</xdr:colOff>
      <xdr:row>20</xdr:row>
      <xdr:rowOff>85725</xdr:rowOff>
    </xdr:to>
    <xdr:cxnSp macro="">
      <xdr:nvCxnSpPr>
        <xdr:cNvPr id="17" name="直線矢印コネクタ 16"/>
        <xdr:cNvCxnSpPr>
          <a:stCxn id="3" idx="2"/>
        </xdr:cNvCxnSpPr>
      </xdr:nvCxnSpPr>
      <xdr:spPr>
        <a:xfrm flipH="1">
          <a:off x="2143126" y="300037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17</xdr:row>
      <xdr:rowOff>85725</xdr:rowOff>
    </xdr:from>
    <xdr:to>
      <xdr:col>31</xdr:col>
      <xdr:colOff>85725</xdr:colOff>
      <xdr:row>20</xdr:row>
      <xdr:rowOff>85725</xdr:rowOff>
    </xdr:to>
    <xdr:cxnSp macro="">
      <xdr:nvCxnSpPr>
        <xdr:cNvPr id="18" name="直線矢印コネクタ 17"/>
        <xdr:cNvCxnSpPr>
          <a:stCxn id="4" idx="2"/>
        </xdr:cNvCxnSpPr>
      </xdr:nvCxnSpPr>
      <xdr:spPr>
        <a:xfrm flipH="1">
          <a:off x="5143501" y="300037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85726</xdr:colOff>
      <xdr:row>25</xdr:row>
      <xdr:rowOff>85725</xdr:rowOff>
    </xdr:from>
    <xdr:to>
      <xdr:col>6</xdr:col>
      <xdr:colOff>0</xdr:colOff>
      <xdr:row>31</xdr:row>
      <xdr:rowOff>85725</xdr:rowOff>
    </xdr:to>
    <xdr:cxnSp macro="">
      <xdr:nvCxnSpPr>
        <xdr:cNvPr id="19" name="直線矢印コネクタ 18"/>
        <xdr:cNvCxnSpPr>
          <a:stCxn id="5" idx="2"/>
        </xdr:cNvCxnSpPr>
      </xdr:nvCxnSpPr>
      <xdr:spPr>
        <a:xfrm flipH="1">
          <a:off x="771526" y="4371975"/>
          <a:ext cx="257174" cy="102870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28</xdr:row>
      <xdr:rowOff>0</xdr:rowOff>
    </xdr:from>
    <xdr:to>
      <xdr:col>11</xdr:col>
      <xdr:colOff>0</xdr:colOff>
      <xdr:row>31</xdr:row>
      <xdr:rowOff>85725</xdr:rowOff>
    </xdr:to>
    <xdr:cxnSp macro="">
      <xdr:nvCxnSpPr>
        <xdr:cNvPr id="20" name="直線矢印コネクタ 19"/>
        <xdr:cNvCxnSpPr>
          <a:stCxn id="6" idx="2"/>
        </xdr:cNvCxnSpPr>
      </xdr:nvCxnSpPr>
      <xdr:spPr>
        <a:xfrm flipH="1">
          <a:off x="1628776" y="4800600"/>
          <a:ext cx="257174" cy="60007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</xdr:colOff>
      <xdr:row>25</xdr:row>
      <xdr:rowOff>0</xdr:rowOff>
    </xdr:from>
    <xdr:to>
      <xdr:col>19</xdr:col>
      <xdr:colOff>0</xdr:colOff>
      <xdr:row>31</xdr:row>
      <xdr:rowOff>85725</xdr:rowOff>
    </xdr:to>
    <xdr:cxnSp macro="">
      <xdr:nvCxnSpPr>
        <xdr:cNvPr id="21" name="直線矢印コネクタ 20"/>
        <xdr:cNvCxnSpPr>
          <a:stCxn id="7" idx="2"/>
        </xdr:cNvCxnSpPr>
      </xdr:nvCxnSpPr>
      <xdr:spPr>
        <a:xfrm flipH="1">
          <a:off x="2400302" y="4286250"/>
          <a:ext cx="857248" cy="111442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</xdr:colOff>
      <xdr:row>25</xdr:row>
      <xdr:rowOff>0</xdr:rowOff>
    </xdr:from>
    <xdr:to>
      <xdr:col>19</xdr:col>
      <xdr:colOff>0</xdr:colOff>
      <xdr:row>31</xdr:row>
      <xdr:rowOff>85725</xdr:rowOff>
    </xdr:to>
    <xdr:cxnSp macro="">
      <xdr:nvCxnSpPr>
        <xdr:cNvPr id="22" name="直線矢印コネクタ 21"/>
        <xdr:cNvCxnSpPr>
          <a:stCxn id="7" idx="2"/>
        </xdr:cNvCxnSpPr>
      </xdr:nvCxnSpPr>
      <xdr:spPr>
        <a:xfrm flipH="1">
          <a:off x="3086102" y="4286250"/>
          <a:ext cx="171448" cy="111442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</xdr:colOff>
      <xdr:row>28</xdr:row>
      <xdr:rowOff>0</xdr:rowOff>
    </xdr:from>
    <xdr:to>
      <xdr:col>27</xdr:col>
      <xdr:colOff>0</xdr:colOff>
      <xdr:row>31</xdr:row>
      <xdr:rowOff>85725</xdr:rowOff>
    </xdr:to>
    <xdr:cxnSp macro="">
      <xdr:nvCxnSpPr>
        <xdr:cNvPr id="23" name="直線矢印コネクタ 22"/>
        <xdr:cNvCxnSpPr>
          <a:stCxn id="8" idx="2"/>
        </xdr:cNvCxnSpPr>
      </xdr:nvCxnSpPr>
      <xdr:spPr>
        <a:xfrm flipH="1">
          <a:off x="3771902" y="4800600"/>
          <a:ext cx="857248" cy="60007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28</xdr:row>
      <xdr:rowOff>0</xdr:rowOff>
    </xdr:from>
    <xdr:to>
      <xdr:col>27</xdr:col>
      <xdr:colOff>0</xdr:colOff>
      <xdr:row>31</xdr:row>
      <xdr:rowOff>85725</xdr:rowOff>
    </xdr:to>
    <xdr:cxnSp macro="">
      <xdr:nvCxnSpPr>
        <xdr:cNvPr id="24" name="直線矢印コネクタ 23"/>
        <xdr:cNvCxnSpPr>
          <a:stCxn id="8" idx="2"/>
        </xdr:cNvCxnSpPr>
      </xdr:nvCxnSpPr>
      <xdr:spPr>
        <a:xfrm flipH="1">
          <a:off x="4457702" y="4800600"/>
          <a:ext cx="171448" cy="60007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25</xdr:row>
      <xdr:rowOff>0</xdr:rowOff>
    </xdr:from>
    <xdr:to>
      <xdr:col>34</xdr:col>
      <xdr:colOff>85725</xdr:colOff>
      <xdr:row>31</xdr:row>
      <xdr:rowOff>85725</xdr:rowOff>
    </xdr:to>
    <xdr:cxnSp macro="">
      <xdr:nvCxnSpPr>
        <xdr:cNvPr id="25" name="直線矢印コネクタ 24"/>
        <xdr:cNvCxnSpPr>
          <a:stCxn id="9" idx="2"/>
        </xdr:cNvCxnSpPr>
      </xdr:nvCxnSpPr>
      <xdr:spPr>
        <a:xfrm>
          <a:off x="5486400" y="4286250"/>
          <a:ext cx="428625" cy="1114425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85726</xdr:colOff>
      <xdr:row>37</xdr:row>
      <xdr:rowOff>85725</xdr:rowOff>
    </xdr:from>
    <xdr:to>
      <xdr:col>6</xdr:col>
      <xdr:colOff>0</xdr:colOff>
      <xdr:row>40</xdr:row>
      <xdr:rowOff>85725</xdr:rowOff>
    </xdr:to>
    <xdr:cxnSp macro="">
      <xdr:nvCxnSpPr>
        <xdr:cNvPr id="26" name="直線矢印コネクタ 25"/>
        <xdr:cNvCxnSpPr>
          <a:stCxn id="10" idx="2"/>
        </xdr:cNvCxnSpPr>
      </xdr:nvCxnSpPr>
      <xdr:spPr>
        <a:xfrm flipH="1">
          <a:off x="771526" y="642937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85729</xdr:colOff>
      <xdr:row>37</xdr:row>
      <xdr:rowOff>85725</xdr:rowOff>
    </xdr:from>
    <xdr:to>
      <xdr:col>15</xdr:col>
      <xdr:colOff>85725</xdr:colOff>
      <xdr:row>40</xdr:row>
      <xdr:rowOff>85725</xdr:rowOff>
    </xdr:to>
    <xdr:cxnSp macro="">
      <xdr:nvCxnSpPr>
        <xdr:cNvPr id="27" name="直線矢印コネクタ 26"/>
        <xdr:cNvCxnSpPr>
          <a:stCxn id="11" idx="2"/>
        </xdr:cNvCxnSpPr>
      </xdr:nvCxnSpPr>
      <xdr:spPr>
        <a:xfrm flipH="1">
          <a:off x="1628779" y="6429375"/>
          <a:ext cx="1028696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85726</xdr:colOff>
      <xdr:row>37</xdr:row>
      <xdr:rowOff>85725</xdr:rowOff>
    </xdr:from>
    <xdr:to>
      <xdr:col>25</xdr:col>
      <xdr:colOff>0</xdr:colOff>
      <xdr:row>40</xdr:row>
      <xdr:rowOff>85725</xdr:rowOff>
    </xdr:to>
    <xdr:cxnSp macro="">
      <xdr:nvCxnSpPr>
        <xdr:cNvPr id="66" name="直線矢印コネクタ 65"/>
        <xdr:cNvCxnSpPr>
          <a:stCxn id="12" idx="2"/>
        </xdr:cNvCxnSpPr>
      </xdr:nvCxnSpPr>
      <xdr:spPr>
        <a:xfrm flipH="1">
          <a:off x="3000376" y="6429375"/>
          <a:ext cx="12858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85726</xdr:colOff>
      <xdr:row>46</xdr:row>
      <xdr:rowOff>85725</xdr:rowOff>
    </xdr:from>
    <xdr:to>
      <xdr:col>7</xdr:col>
      <xdr:colOff>0</xdr:colOff>
      <xdr:row>49</xdr:row>
      <xdr:rowOff>85725</xdr:rowOff>
    </xdr:to>
    <xdr:cxnSp macro="">
      <xdr:nvCxnSpPr>
        <xdr:cNvPr id="67" name="直線矢印コネクタ 66"/>
        <xdr:cNvCxnSpPr>
          <a:stCxn id="13" idx="2"/>
        </xdr:cNvCxnSpPr>
      </xdr:nvCxnSpPr>
      <xdr:spPr>
        <a:xfrm flipH="1">
          <a:off x="942976" y="797242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46</xdr:row>
      <xdr:rowOff>85725</xdr:rowOff>
    </xdr:from>
    <xdr:to>
      <xdr:col>33</xdr:col>
      <xdr:colOff>85725</xdr:colOff>
      <xdr:row>49</xdr:row>
      <xdr:rowOff>85725</xdr:rowOff>
    </xdr:to>
    <xdr:cxnSp macro="">
      <xdr:nvCxnSpPr>
        <xdr:cNvPr id="68" name="直線矢印コネクタ 67"/>
        <xdr:cNvCxnSpPr>
          <a:stCxn id="14" idx="2"/>
        </xdr:cNvCxnSpPr>
      </xdr:nvCxnSpPr>
      <xdr:spPr>
        <a:xfrm>
          <a:off x="5486401" y="7972425"/>
          <a:ext cx="257174" cy="514350"/>
        </a:xfrm>
        <a:prstGeom prst="straightConnector1">
          <a:avLst/>
        </a:prstGeom>
        <a:ln w="2540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13</xdr:col>
      <xdr:colOff>85725</xdr:colOff>
      <xdr:row>8</xdr:row>
      <xdr:rowOff>85725</xdr:rowOff>
    </xdr:to>
    <xdr:sp macro="" textlink="">
      <xdr:nvSpPr>
        <xdr:cNvPr id="15" name="正方形/長方形 14"/>
        <xdr:cNvSpPr/>
      </xdr:nvSpPr>
      <xdr:spPr>
        <a:xfrm>
          <a:off x="857250" y="1200150"/>
          <a:ext cx="14573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>
              <a:solidFill>
                <a:srgbClr val="008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作成日を記入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18</xdr:col>
      <xdr:colOff>85725</xdr:colOff>
      <xdr:row>17</xdr:row>
      <xdr:rowOff>85725</xdr:rowOff>
    </xdr:to>
    <xdr:sp macro="" textlink="">
      <xdr:nvSpPr>
        <xdr:cNvPr id="46" name="正方形/長方形 45"/>
        <xdr:cNvSpPr/>
      </xdr:nvSpPr>
      <xdr:spPr>
        <a:xfrm>
          <a:off x="1714500" y="2743200"/>
          <a:ext cx="1457325" cy="25717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設置者の住所を記入</a:t>
          </a:r>
        </a:p>
      </xdr:txBody>
    </xdr:sp>
    <xdr:clientData/>
  </xdr:twoCellAnchor>
  <xdr:twoCellAnchor>
    <xdr:from>
      <xdr:col>27</xdr:col>
      <xdr:colOff>85726</xdr:colOff>
      <xdr:row>16</xdr:row>
      <xdr:rowOff>0</xdr:rowOff>
    </xdr:from>
    <xdr:to>
      <xdr:col>36</xdr:col>
      <xdr:colOff>0</xdr:colOff>
      <xdr:row>17</xdr:row>
      <xdr:rowOff>85725</xdr:rowOff>
    </xdr:to>
    <xdr:sp macro="" textlink="">
      <xdr:nvSpPr>
        <xdr:cNvPr id="47" name="正方形/長方形 46"/>
        <xdr:cNvSpPr/>
      </xdr:nvSpPr>
      <xdr:spPr>
        <a:xfrm>
          <a:off x="4714876" y="2743200"/>
          <a:ext cx="1457324" cy="25717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設置者の氏名を記入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10</xdr:col>
      <xdr:colOff>85725</xdr:colOff>
      <xdr:row>25</xdr:row>
      <xdr:rowOff>85725</xdr:rowOff>
    </xdr:to>
    <xdr:sp macro="" textlink="">
      <xdr:nvSpPr>
        <xdr:cNvPr id="48" name="正方形/長方形 47"/>
        <xdr:cNvSpPr/>
      </xdr:nvSpPr>
      <xdr:spPr>
        <a:xfrm>
          <a:off x="342900" y="3771900"/>
          <a:ext cx="1457325" cy="60007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「新築住宅」「既存住宅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〔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転住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〕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」「既存住宅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〔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現住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〕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」のいずれかを選択</a:t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14</xdr:col>
      <xdr:colOff>171449</xdr:colOff>
      <xdr:row>28</xdr:row>
      <xdr:rowOff>0</xdr:rowOff>
    </xdr:to>
    <xdr:sp macro="" textlink="">
      <xdr:nvSpPr>
        <xdr:cNvPr id="49" name="正方形/長方形 48"/>
        <xdr:cNvSpPr/>
      </xdr:nvSpPr>
      <xdr:spPr>
        <a:xfrm>
          <a:off x="1200150" y="4543425"/>
          <a:ext cx="1371599" cy="25717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「延べ面積」を記入</a:t>
          </a:r>
        </a:p>
      </xdr:txBody>
    </xdr:sp>
    <xdr:clientData/>
  </xdr:twoCellAnchor>
  <xdr:twoCellAnchor>
    <xdr:from>
      <xdr:col>15</xdr:col>
      <xdr:colOff>0</xdr:colOff>
      <xdr:row>22</xdr:row>
      <xdr:rowOff>85725</xdr:rowOff>
    </xdr:from>
    <xdr:to>
      <xdr:col>23</xdr:col>
      <xdr:colOff>85725</xdr:colOff>
      <xdr:row>25</xdr:row>
      <xdr:rowOff>0</xdr:rowOff>
    </xdr:to>
    <xdr:sp macro="" textlink="">
      <xdr:nvSpPr>
        <xdr:cNvPr id="50" name="正方形/長方形 49"/>
        <xdr:cNvSpPr/>
      </xdr:nvSpPr>
      <xdr:spPr>
        <a:xfrm>
          <a:off x="2571750" y="3857625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「浴室」と「台所」の箇所数を記入</a:t>
          </a:r>
        </a:p>
      </xdr:txBody>
    </xdr:sp>
    <xdr:clientData/>
  </xdr:twoCellAnchor>
  <xdr:twoCellAnchor>
    <xdr:from>
      <xdr:col>23</xdr:col>
      <xdr:colOff>0</xdr:colOff>
      <xdr:row>25</xdr:row>
      <xdr:rowOff>85725</xdr:rowOff>
    </xdr:from>
    <xdr:to>
      <xdr:col>31</xdr:col>
      <xdr:colOff>85725</xdr:colOff>
      <xdr:row>28</xdr:row>
      <xdr:rowOff>0</xdr:rowOff>
    </xdr:to>
    <xdr:sp macro="" textlink="">
      <xdr:nvSpPr>
        <xdr:cNvPr id="51" name="正方形/長方形 50"/>
        <xdr:cNvSpPr/>
      </xdr:nvSpPr>
      <xdr:spPr>
        <a:xfrm>
          <a:off x="3943350" y="4371975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「現在の居住人数」と「将来の増加人数」を記入</a:t>
          </a:r>
        </a:p>
      </xdr:txBody>
    </xdr:sp>
    <xdr:clientData/>
  </xdr:twoCellAnchor>
  <xdr:twoCellAnchor>
    <xdr:from>
      <xdr:col>27</xdr:col>
      <xdr:colOff>171449</xdr:colOff>
      <xdr:row>22</xdr:row>
      <xdr:rowOff>85725</xdr:rowOff>
    </xdr:from>
    <xdr:to>
      <xdr:col>36</xdr:col>
      <xdr:colOff>85724</xdr:colOff>
      <xdr:row>25</xdr:row>
      <xdr:rowOff>0</xdr:rowOff>
    </xdr:to>
    <xdr:sp macro="" textlink="">
      <xdr:nvSpPr>
        <xdr:cNvPr id="52" name="正方形/長方形 51"/>
        <xdr:cNvSpPr/>
      </xdr:nvSpPr>
      <xdr:spPr>
        <a:xfrm>
          <a:off x="4800599" y="3857625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「使用あり」「使用なし」のどちらかを選択</a:t>
          </a:r>
        </a:p>
      </xdr:txBody>
    </xdr:sp>
    <xdr:clientData/>
  </xdr:twoCellAnchor>
  <xdr:twoCellAnchor>
    <xdr:from>
      <xdr:col>1</xdr:col>
      <xdr:colOff>171449</xdr:colOff>
      <xdr:row>35</xdr:row>
      <xdr:rowOff>0</xdr:rowOff>
    </xdr:from>
    <xdr:to>
      <xdr:col>10</xdr:col>
      <xdr:colOff>85724</xdr:colOff>
      <xdr:row>37</xdr:row>
      <xdr:rowOff>85725</xdr:rowOff>
    </xdr:to>
    <xdr:sp macro="" textlink="">
      <xdr:nvSpPr>
        <xdr:cNvPr id="53" name="正方形/長方形 52"/>
        <xdr:cNvSpPr/>
      </xdr:nvSpPr>
      <xdr:spPr>
        <a:xfrm>
          <a:off x="342899" y="6000750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「新設」「更新」のどちらかを選択</a:t>
          </a:r>
        </a:p>
      </xdr:txBody>
    </xdr:sp>
    <xdr:clientData/>
  </xdr:twoCellAnchor>
  <xdr:twoCellAnchor>
    <xdr:from>
      <xdr:col>11</xdr:col>
      <xdr:colOff>85724</xdr:colOff>
      <xdr:row>35</xdr:row>
      <xdr:rowOff>0</xdr:rowOff>
    </xdr:from>
    <xdr:to>
      <xdr:col>19</xdr:col>
      <xdr:colOff>171449</xdr:colOff>
      <xdr:row>37</xdr:row>
      <xdr:rowOff>85725</xdr:rowOff>
    </xdr:to>
    <xdr:sp macro="" textlink="">
      <xdr:nvSpPr>
        <xdr:cNvPr id="54" name="正方形/長方形 53"/>
        <xdr:cNvSpPr/>
      </xdr:nvSpPr>
      <xdr:spPr>
        <a:xfrm>
          <a:off x="1971674" y="6000750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過去１年間の「日平均水道使用量」を記入</a:t>
          </a:r>
        </a:p>
      </xdr:txBody>
    </xdr:sp>
    <xdr:clientData/>
  </xdr:twoCellAnchor>
  <xdr:twoCellAnchor>
    <xdr:from>
      <xdr:col>20</xdr:col>
      <xdr:colOff>171449</xdr:colOff>
      <xdr:row>35</xdr:row>
      <xdr:rowOff>0</xdr:rowOff>
    </xdr:from>
    <xdr:to>
      <xdr:col>29</xdr:col>
      <xdr:colOff>85724</xdr:colOff>
      <xdr:row>37</xdr:row>
      <xdr:rowOff>85725</xdr:rowOff>
    </xdr:to>
    <xdr:sp macro="" textlink="">
      <xdr:nvSpPr>
        <xdr:cNvPr id="55" name="正方形/長方形 54"/>
        <xdr:cNvSpPr/>
      </xdr:nvSpPr>
      <xdr:spPr>
        <a:xfrm>
          <a:off x="3600449" y="6000750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「適正」「不適正」のどちらかを選択</a:t>
          </a:r>
        </a:p>
      </xdr:txBody>
    </xdr:sp>
    <xdr:clientData/>
  </xdr:twoCellAnchor>
  <xdr:twoCellAnchor>
    <xdr:from>
      <xdr:col>2</xdr:col>
      <xdr:colOff>171449</xdr:colOff>
      <xdr:row>44</xdr:row>
      <xdr:rowOff>0</xdr:rowOff>
    </xdr:from>
    <xdr:to>
      <xdr:col>11</xdr:col>
      <xdr:colOff>85724</xdr:colOff>
      <xdr:row>46</xdr:row>
      <xdr:rowOff>85725</xdr:rowOff>
    </xdr:to>
    <xdr:sp macro="" textlink="">
      <xdr:nvSpPr>
        <xdr:cNvPr id="56" name="正方形/長方形 55"/>
        <xdr:cNvSpPr/>
      </xdr:nvSpPr>
      <xdr:spPr>
        <a:xfrm>
          <a:off x="514349" y="7543800"/>
          <a:ext cx="1457325" cy="428625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「浄化槽規模判定」の結果</a:t>
          </a: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rgbClr val="008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［ただし書要件の対象外］</a:t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36</xdr:col>
      <xdr:colOff>85724</xdr:colOff>
      <xdr:row>46</xdr:row>
      <xdr:rowOff>85724</xdr:rowOff>
    </xdr:to>
    <xdr:sp macro="" textlink="">
      <xdr:nvSpPr>
        <xdr:cNvPr id="57" name="正方形/長方形 56"/>
        <xdr:cNvSpPr/>
      </xdr:nvSpPr>
      <xdr:spPr>
        <a:xfrm>
          <a:off x="4800600" y="7543800"/>
          <a:ext cx="1457324" cy="428624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「設置する浄化槽」を選択</a:t>
          </a: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rgbClr val="008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［ただし書要件の対象］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36</xdr:col>
      <xdr:colOff>0</xdr:colOff>
      <xdr:row>12</xdr:row>
      <xdr:rowOff>0</xdr:rowOff>
    </xdr:to>
    <xdr:sp macro="" textlink="">
      <xdr:nvSpPr>
        <xdr:cNvPr id="43" name="角丸四角形 42"/>
        <xdr:cNvSpPr/>
      </xdr:nvSpPr>
      <xdr:spPr>
        <a:xfrm>
          <a:off x="3771900" y="1200150"/>
          <a:ext cx="2400300" cy="8572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63500" cmpd="thickThin"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入力した内容により、不要となる項目は自動で消去されます。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AK51"/>
  <sheetViews>
    <sheetView showGridLines="0" tabSelected="1" zoomScaleNormal="100" workbookViewId="0"/>
  </sheetViews>
  <sheetFormatPr defaultColWidth="2.25" defaultRowHeight="13.5" customHeight="1" x14ac:dyDescent="0.4"/>
  <cols>
    <col min="1" max="16384" width="2.25" style="20"/>
  </cols>
  <sheetData>
    <row r="2" spans="2:37" ht="13.5" customHeight="1" x14ac:dyDescent="0.4">
      <c r="B2" s="44" t="s">
        <v>26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2:37" ht="13.5" customHeight="1" x14ac:dyDescent="0.4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2:37" ht="13.5" customHeight="1" x14ac:dyDescent="0.4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7" spans="2:37" ht="13.5" customHeight="1" x14ac:dyDescent="0.4"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2:37" ht="13.5" customHeight="1" x14ac:dyDescent="0.4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10" spans="2:37" ht="13.5" customHeight="1" x14ac:dyDescent="0.4">
      <c r="C10" s="46" t="s">
        <v>32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2:37" ht="13.5" customHeight="1" x14ac:dyDescent="0.4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2:37" ht="13.5" customHeight="1" x14ac:dyDescent="0.4">
      <c r="C12" s="47" t="s">
        <v>33</v>
      </c>
      <c r="D12" s="48"/>
      <c r="E12" s="51"/>
      <c r="F12" s="51"/>
      <c r="G12" s="53" t="s">
        <v>35</v>
      </c>
      <c r="H12" s="51"/>
      <c r="I12" s="51"/>
      <c r="J12" s="53" t="s">
        <v>34</v>
      </c>
      <c r="K12" s="51"/>
      <c r="L12" s="51"/>
      <c r="M12" s="55" t="s">
        <v>36</v>
      </c>
    </row>
    <row r="13" spans="2:37" ht="13.5" customHeight="1" x14ac:dyDescent="0.4">
      <c r="C13" s="49"/>
      <c r="D13" s="50"/>
      <c r="E13" s="52"/>
      <c r="F13" s="52"/>
      <c r="G13" s="54"/>
      <c r="H13" s="52"/>
      <c r="I13" s="52"/>
      <c r="J13" s="54"/>
      <c r="K13" s="52"/>
      <c r="L13" s="52"/>
      <c r="M13" s="56"/>
    </row>
    <row r="16" spans="2:37" ht="13.5" customHeight="1" x14ac:dyDescent="0.4">
      <c r="B16" s="45" t="s">
        <v>28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2:37" ht="13.5" customHeight="1" x14ac:dyDescent="0.4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9" spans="2:37" ht="13.5" customHeight="1" x14ac:dyDescent="0.4">
      <c r="C19" s="57" t="s">
        <v>37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 t="s">
        <v>38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2:37" ht="13.5" customHeight="1" x14ac:dyDescent="0.4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2:37" ht="13.5" customHeight="1" x14ac:dyDescent="0.4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2:37" ht="13.5" customHeight="1" x14ac:dyDescent="0.4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5" spans="2:37" ht="13.5" customHeight="1" x14ac:dyDescent="0.4">
      <c r="B25" s="45" t="s">
        <v>29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2:37" ht="13.5" customHeight="1" x14ac:dyDescent="0.4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8" spans="2:37" ht="13.5" customHeight="1" x14ac:dyDescent="0.4">
      <c r="C28" s="60" t="s">
        <v>39</v>
      </c>
      <c r="D28" s="61"/>
      <c r="E28" s="61"/>
      <c r="F28" s="61"/>
      <c r="G28" s="61"/>
      <c r="H28" s="61"/>
      <c r="I28" s="61"/>
      <c r="J28" s="61"/>
      <c r="K28" s="61"/>
      <c r="L28" s="62"/>
      <c r="M28" s="60" t="s">
        <v>42</v>
      </c>
      <c r="N28" s="61"/>
      <c r="O28" s="61"/>
      <c r="P28" s="61"/>
      <c r="Q28" s="61"/>
      <c r="R28" s="61"/>
      <c r="S28" s="61"/>
      <c r="T28" s="62"/>
      <c r="U28" s="60" t="s">
        <v>45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9" t="s">
        <v>49</v>
      </c>
      <c r="AH28" s="69"/>
      <c r="AI28" s="69"/>
      <c r="AJ28" s="69"/>
      <c r="AK28" s="69"/>
    </row>
    <row r="29" spans="2:37" ht="13.5" customHeight="1" x14ac:dyDescent="0.4">
      <c r="C29" s="63"/>
      <c r="D29" s="64"/>
      <c r="E29" s="64"/>
      <c r="F29" s="64"/>
      <c r="G29" s="64"/>
      <c r="H29" s="64"/>
      <c r="I29" s="64"/>
      <c r="J29" s="64"/>
      <c r="K29" s="64"/>
      <c r="L29" s="65"/>
      <c r="M29" s="63"/>
      <c r="N29" s="64"/>
      <c r="O29" s="64"/>
      <c r="P29" s="64"/>
      <c r="Q29" s="64"/>
      <c r="R29" s="64"/>
      <c r="S29" s="64"/>
      <c r="T29" s="65"/>
      <c r="U29" s="6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  <c r="AG29" s="69"/>
      <c r="AH29" s="69"/>
      <c r="AI29" s="69"/>
      <c r="AJ29" s="69"/>
      <c r="AK29" s="69"/>
    </row>
    <row r="30" spans="2:37" ht="13.5" customHeight="1" x14ac:dyDescent="0.4">
      <c r="C30" s="63" t="s">
        <v>40</v>
      </c>
      <c r="D30" s="64"/>
      <c r="E30" s="64"/>
      <c r="F30" s="64"/>
      <c r="G30" s="64"/>
      <c r="H30" s="64" t="s">
        <v>41</v>
      </c>
      <c r="I30" s="64"/>
      <c r="J30" s="64"/>
      <c r="K30" s="64"/>
      <c r="L30" s="65"/>
      <c r="M30" s="63" t="s">
        <v>43</v>
      </c>
      <c r="N30" s="64"/>
      <c r="O30" s="64"/>
      <c r="P30" s="64"/>
      <c r="Q30" s="64" t="s">
        <v>44</v>
      </c>
      <c r="R30" s="64"/>
      <c r="S30" s="64"/>
      <c r="T30" s="65"/>
      <c r="U30" s="63" t="s">
        <v>46</v>
      </c>
      <c r="V30" s="64"/>
      <c r="W30" s="64"/>
      <c r="X30" s="64"/>
      <c r="Y30" s="64" t="s">
        <v>47</v>
      </c>
      <c r="Z30" s="64"/>
      <c r="AA30" s="64"/>
      <c r="AB30" s="64"/>
      <c r="AC30" s="64" t="s">
        <v>48</v>
      </c>
      <c r="AD30" s="64"/>
      <c r="AE30" s="64"/>
      <c r="AF30" s="65"/>
      <c r="AG30" s="69"/>
      <c r="AH30" s="69"/>
      <c r="AI30" s="69"/>
      <c r="AJ30" s="69"/>
      <c r="AK30" s="69"/>
    </row>
    <row r="31" spans="2:37" ht="13.5" customHeight="1" x14ac:dyDescent="0.4">
      <c r="C31" s="66"/>
      <c r="D31" s="67"/>
      <c r="E31" s="67"/>
      <c r="F31" s="67"/>
      <c r="G31" s="67"/>
      <c r="H31" s="67"/>
      <c r="I31" s="67"/>
      <c r="J31" s="67"/>
      <c r="K31" s="67"/>
      <c r="L31" s="68"/>
      <c r="M31" s="66"/>
      <c r="N31" s="67"/>
      <c r="O31" s="67"/>
      <c r="P31" s="67"/>
      <c r="Q31" s="67"/>
      <c r="R31" s="67"/>
      <c r="S31" s="67"/>
      <c r="T31" s="68"/>
      <c r="U31" s="66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9"/>
      <c r="AH31" s="69"/>
      <c r="AI31" s="69"/>
      <c r="AJ31" s="69"/>
      <c r="AK31" s="69"/>
    </row>
    <row r="32" spans="2:37" ht="13.5" customHeight="1" x14ac:dyDescent="0.4">
      <c r="C32" s="75"/>
      <c r="D32" s="76"/>
      <c r="E32" s="76"/>
      <c r="F32" s="76"/>
      <c r="G32" s="76"/>
      <c r="H32" s="77"/>
      <c r="I32" s="77"/>
      <c r="J32" s="77"/>
      <c r="K32" s="77"/>
      <c r="L32" s="78"/>
      <c r="M32" s="79"/>
      <c r="N32" s="80"/>
      <c r="O32" s="80"/>
      <c r="P32" s="80"/>
      <c r="Q32" s="80"/>
      <c r="R32" s="80"/>
      <c r="S32" s="80"/>
      <c r="T32" s="83"/>
      <c r="U32" s="85"/>
      <c r="V32" s="70"/>
      <c r="W32" s="70"/>
      <c r="X32" s="70"/>
      <c r="Y32" s="70"/>
      <c r="Z32" s="70"/>
      <c r="AA32" s="70"/>
      <c r="AB32" s="70"/>
      <c r="AC32" s="71" t="str">
        <f>IF(AND(COUNT(U32)=0,COUNT(Y32)=0),"",SUM(U32,Y32))</f>
        <v/>
      </c>
      <c r="AD32" s="71"/>
      <c r="AE32" s="71"/>
      <c r="AF32" s="72"/>
      <c r="AG32" s="73"/>
      <c r="AH32" s="73"/>
      <c r="AI32" s="73"/>
      <c r="AJ32" s="73"/>
      <c r="AK32" s="73"/>
    </row>
    <row r="33" spans="2:37" ht="13.5" customHeight="1" x14ac:dyDescent="0.4">
      <c r="C33" s="75"/>
      <c r="D33" s="76"/>
      <c r="E33" s="76"/>
      <c r="F33" s="76"/>
      <c r="G33" s="76"/>
      <c r="H33" s="77"/>
      <c r="I33" s="77"/>
      <c r="J33" s="77"/>
      <c r="K33" s="77"/>
      <c r="L33" s="78"/>
      <c r="M33" s="81"/>
      <c r="N33" s="82"/>
      <c r="O33" s="82"/>
      <c r="P33" s="82"/>
      <c r="Q33" s="82"/>
      <c r="R33" s="82"/>
      <c r="S33" s="82"/>
      <c r="T33" s="84"/>
      <c r="U33" s="85"/>
      <c r="V33" s="70"/>
      <c r="W33" s="70"/>
      <c r="X33" s="70"/>
      <c r="Y33" s="70"/>
      <c r="Z33" s="70"/>
      <c r="AA33" s="70"/>
      <c r="AB33" s="70"/>
      <c r="AC33" s="71"/>
      <c r="AD33" s="71"/>
      <c r="AE33" s="71"/>
      <c r="AF33" s="72"/>
      <c r="AG33" s="73"/>
      <c r="AH33" s="73"/>
      <c r="AI33" s="73"/>
      <c r="AJ33" s="73"/>
      <c r="AK33" s="73"/>
    </row>
    <row r="36" spans="2:37" ht="13.5" customHeight="1" x14ac:dyDescent="0.4">
      <c r="B36" s="45" t="s">
        <v>30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2:37" ht="13.5" customHeight="1" x14ac:dyDescent="0.4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9" spans="2:37" ht="13.5" customHeight="1" x14ac:dyDescent="0.4">
      <c r="C39" s="74" t="s">
        <v>50</v>
      </c>
      <c r="D39" s="69"/>
      <c r="E39" s="69"/>
      <c r="F39" s="69"/>
      <c r="G39" s="69"/>
      <c r="H39" s="74" t="s">
        <v>51</v>
      </c>
      <c r="I39" s="69"/>
      <c r="J39" s="69"/>
      <c r="K39" s="69"/>
      <c r="L39" s="69"/>
      <c r="P39" s="74" t="s">
        <v>75</v>
      </c>
      <c r="Q39" s="69"/>
      <c r="R39" s="69"/>
      <c r="S39" s="69"/>
      <c r="T39" s="69"/>
    </row>
    <row r="40" spans="2:37" ht="13.5" customHeight="1" x14ac:dyDescent="0.4">
      <c r="C40" s="69"/>
      <c r="D40" s="69"/>
      <c r="E40" s="69"/>
      <c r="F40" s="69"/>
      <c r="G40" s="69"/>
      <c r="H40" s="69"/>
      <c r="I40" s="69"/>
      <c r="J40" s="69"/>
      <c r="K40" s="69"/>
      <c r="L40" s="69"/>
      <c r="P40" s="69"/>
      <c r="Q40" s="69"/>
      <c r="R40" s="69"/>
      <c r="S40" s="69"/>
      <c r="T40" s="69"/>
    </row>
    <row r="41" spans="2:37" ht="13.5" customHeight="1" x14ac:dyDescent="0.4">
      <c r="C41" s="73"/>
      <c r="D41" s="73"/>
      <c r="E41" s="73"/>
      <c r="F41" s="73"/>
      <c r="G41" s="73"/>
      <c r="H41" s="86"/>
      <c r="I41" s="86"/>
      <c r="J41" s="86"/>
      <c r="K41" s="86"/>
      <c r="L41" s="86"/>
      <c r="P41" s="73"/>
      <c r="Q41" s="73"/>
      <c r="R41" s="73"/>
      <c r="S41" s="73"/>
      <c r="T41" s="73"/>
    </row>
    <row r="42" spans="2:37" ht="13.5" customHeight="1" x14ac:dyDescent="0.4">
      <c r="C42" s="73"/>
      <c r="D42" s="73"/>
      <c r="E42" s="73"/>
      <c r="F42" s="73"/>
      <c r="G42" s="73"/>
      <c r="H42" s="86"/>
      <c r="I42" s="86"/>
      <c r="J42" s="86"/>
      <c r="K42" s="86"/>
      <c r="L42" s="86"/>
      <c r="P42" s="73"/>
      <c r="Q42" s="73"/>
      <c r="R42" s="73"/>
      <c r="S42" s="73"/>
      <c r="T42" s="73"/>
    </row>
    <row r="43" spans="2:37" ht="13.5" customHeight="1" x14ac:dyDescent="0.4">
      <c r="H43" s="87" t="s">
        <v>52</v>
      </c>
      <c r="I43" s="87"/>
      <c r="J43" s="87"/>
      <c r="K43" s="87"/>
      <c r="L43" s="87"/>
      <c r="P43" s="87" t="s">
        <v>76</v>
      </c>
      <c r="Q43" s="87"/>
      <c r="R43" s="87"/>
      <c r="S43" s="87"/>
      <c r="T43" s="87"/>
    </row>
    <row r="45" spans="2:37" ht="13.5" customHeight="1" x14ac:dyDescent="0.4">
      <c r="B45" s="45" t="s">
        <v>31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2:37" ht="13.5" customHeight="1" x14ac:dyDescent="0.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8" spans="2:37" ht="13.5" customHeight="1" x14ac:dyDescent="0.4">
      <c r="C48" s="69" t="s">
        <v>53</v>
      </c>
      <c r="D48" s="69"/>
      <c r="E48" s="69"/>
      <c r="F48" s="69"/>
      <c r="G48" s="69"/>
      <c r="H48" s="69"/>
      <c r="I48" s="69"/>
      <c r="Q48" s="89" t="s">
        <v>54</v>
      </c>
      <c r="R48" s="90"/>
      <c r="S48" s="90"/>
      <c r="T48" s="90"/>
      <c r="U48" s="90"/>
      <c r="V48" s="90"/>
      <c r="W48" s="91"/>
      <c r="X48" s="95" t="s">
        <v>55</v>
      </c>
      <c r="Y48" s="95"/>
      <c r="Z48" s="95"/>
      <c r="AA48" s="95"/>
      <c r="AB48" s="95"/>
      <c r="AC48" s="95"/>
      <c r="AE48" s="69" t="s">
        <v>72</v>
      </c>
      <c r="AF48" s="69"/>
      <c r="AG48" s="69"/>
      <c r="AH48" s="69"/>
      <c r="AI48" s="69"/>
      <c r="AJ48" s="69"/>
      <c r="AK48" s="69"/>
    </row>
    <row r="49" spans="3:37" ht="13.5" customHeight="1" x14ac:dyDescent="0.4">
      <c r="C49" s="69"/>
      <c r="D49" s="69"/>
      <c r="E49" s="69"/>
      <c r="F49" s="69"/>
      <c r="G49" s="69"/>
      <c r="H49" s="69"/>
      <c r="I49" s="69"/>
      <c r="Q49" s="89"/>
      <c r="R49" s="90"/>
      <c r="S49" s="90"/>
      <c r="T49" s="90"/>
      <c r="U49" s="90"/>
      <c r="V49" s="90"/>
      <c r="W49" s="91"/>
      <c r="X49" s="95"/>
      <c r="Y49" s="95"/>
      <c r="Z49" s="95"/>
      <c r="AA49" s="95"/>
      <c r="AB49" s="95"/>
      <c r="AC49" s="95"/>
      <c r="AE49" s="69"/>
      <c r="AF49" s="69"/>
      <c r="AG49" s="69"/>
      <c r="AH49" s="69"/>
      <c r="AI49" s="69"/>
      <c r="AJ49" s="69"/>
      <c r="AK49" s="69"/>
    </row>
    <row r="50" spans="3:37" ht="13.5" customHeight="1" x14ac:dyDescent="0.4">
      <c r="C50" s="88" t="str">
        <f>IF(COUNT('基礎情報（非表示）'!K4)=0,"",VLOOKUP('基礎情報（非表示）'!K4,人槽符号表,2))</f>
        <v/>
      </c>
      <c r="D50" s="88"/>
      <c r="E50" s="88"/>
      <c r="F50" s="88"/>
      <c r="G50" s="88"/>
      <c r="H50" s="88"/>
      <c r="I50" s="88"/>
      <c r="Q50" s="92" t="str">
        <f>IF(COUNT('基礎情報（非表示）'!K4)=0,"",IF(OR('基礎情報（非表示）'!K4='基礎情報（非表示）'!Z28,'基礎情報（非表示）'!K4='基礎情報（非表示）'!Z31,),'基礎情報（非表示）'!H2,IF(OR('基礎情報（非表示）'!K4='基礎情報（非表示）'!Z29,'基礎情報（非表示）'!K4='基礎情報（非表示）'!Z32),'基礎情報（非表示）'!H4,"")))</f>
        <v/>
      </c>
      <c r="R50" s="93"/>
      <c r="S50" s="93"/>
      <c r="T50" s="93"/>
      <c r="U50" s="93"/>
      <c r="V50" s="93"/>
      <c r="W50" s="94"/>
      <c r="X50" s="95"/>
      <c r="Y50" s="95"/>
      <c r="Z50" s="95"/>
      <c r="AA50" s="95"/>
      <c r="AB50" s="95"/>
      <c r="AC50" s="95"/>
      <c r="AE50" s="73"/>
      <c r="AF50" s="73"/>
      <c r="AG50" s="73"/>
      <c r="AH50" s="73"/>
      <c r="AI50" s="73"/>
      <c r="AJ50" s="73"/>
      <c r="AK50" s="73"/>
    </row>
    <row r="51" spans="3:37" ht="13.5" customHeight="1" x14ac:dyDescent="0.4">
      <c r="C51" s="88"/>
      <c r="D51" s="88"/>
      <c r="E51" s="88"/>
      <c r="F51" s="88"/>
      <c r="G51" s="88"/>
      <c r="H51" s="88"/>
      <c r="I51" s="88"/>
      <c r="Q51" s="92"/>
      <c r="R51" s="93"/>
      <c r="S51" s="93"/>
      <c r="T51" s="93"/>
      <c r="U51" s="93"/>
      <c r="V51" s="93"/>
      <c r="W51" s="94"/>
      <c r="X51" s="95"/>
      <c r="Y51" s="95"/>
      <c r="Z51" s="95"/>
      <c r="AA51" s="95"/>
      <c r="AB51" s="95"/>
      <c r="AC51" s="95"/>
      <c r="AE51" s="73"/>
      <c r="AF51" s="73"/>
      <c r="AG51" s="73"/>
      <c r="AH51" s="73"/>
      <c r="AI51" s="73"/>
      <c r="AJ51" s="73"/>
      <c r="AK51" s="73"/>
    </row>
  </sheetData>
  <sheetProtection algorithmName="SHA-512" hashValue="C7FNtzakrtPiB0Syiy0Q48lO1R7feRjt2TGcpbGUX4mn/PfD+7nEYmCjX2DaTVYBCODBg/g7hFSS614+IN87Xw==" saltValue="keecb4vcQ7r9qV4Xdz+c5g==" spinCount="100000" sheet="1" objects="1" scenarios="1"/>
  <mergeCells count="52">
    <mergeCell ref="C41:G42"/>
    <mergeCell ref="H41:L42"/>
    <mergeCell ref="H43:L43"/>
    <mergeCell ref="C48:I49"/>
    <mergeCell ref="C50:I51"/>
    <mergeCell ref="B45:AK46"/>
    <mergeCell ref="AE48:AK49"/>
    <mergeCell ref="AE50:AK51"/>
    <mergeCell ref="Q48:W49"/>
    <mergeCell ref="Q50:W51"/>
    <mergeCell ref="X48:AC51"/>
    <mergeCell ref="P41:T42"/>
    <mergeCell ref="P43:T43"/>
    <mergeCell ref="Y32:AB33"/>
    <mergeCell ref="AC32:AF33"/>
    <mergeCell ref="AG32:AK33"/>
    <mergeCell ref="C39:G40"/>
    <mergeCell ref="H39:L40"/>
    <mergeCell ref="C32:G33"/>
    <mergeCell ref="H32:L33"/>
    <mergeCell ref="M32:P33"/>
    <mergeCell ref="Q32:T33"/>
    <mergeCell ref="U32:X33"/>
    <mergeCell ref="P39:T40"/>
    <mergeCell ref="X21:AK22"/>
    <mergeCell ref="C28:L29"/>
    <mergeCell ref="C30:G31"/>
    <mergeCell ref="H30:L31"/>
    <mergeCell ref="M28:T29"/>
    <mergeCell ref="M30:P31"/>
    <mergeCell ref="Q30:T31"/>
    <mergeCell ref="U28:AF29"/>
    <mergeCell ref="U30:X31"/>
    <mergeCell ref="Y30:AB31"/>
    <mergeCell ref="AC30:AF31"/>
    <mergeCell ref="AG28:AK31"/>
    <mergeCell ref="B2:AK4"/>
    <mergeCell ref="B7:AK8"/>
    <mergeCell ref="B16:AK17"/>
    <mergeCell ref="B25:AK26"/>
    <mergeCell ref="B36:AK37"/>
    <mergeCell ref="C10:M11"/>
    <mergeCell ref="C12:D13"/>
    <mergeCell ref="E12:F13"/>
    <mergeCell ref="G12:G13"/>
    <mergeCell ref="H12:I13"/>
    <mergeCell ref="J12:J13"/>
    <mergeCell ref="K12:L13"/>
    <mergeCell ref="M12:M13"/>
    <mergeCell ref="C19:W20"/>
    <mergeCell ref="X19:AK20"/>
    <mergeCell ref="C21:W22"/>
  </mergeCells>
  <phoneticPr fontId="1"/>
  <conditionalFormatting sqref="AG28:AK33">
    <cfRule type="expression" dxfId="8" priority="1">
      <formula>OR(AND(COUNTA($C$32)&lt;&gt;0,$C$32="新築住宅"),AND(COUNTA($C$32)&lt;&gt;0,$C$32="既存住宅〔転住〕"),AND(COUNT($H$32)&lt;&gt;0,$H$32&lt;=130),AND(AND(COUNT($M$32)&lt;&gt;0,COUNT($Q$32)&lt;&gt;0),AND($M$32&gt;=2,$Q$32&gt;=2)),AND(COUNT($AC$32)&lt;&gt;0,$AC$32&gt;5))</formula>
    </cfRule>
  </conditionalFormatting>
  <conditionalFormatting sqref="C39:L42">
    <cfRule type="expression" dxfId="7" priority="3">
      <formula>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</formula>
    </cfRule>
  </conditionalFormatting>
  <conditionalFormatting sqref="H43:L43">
    <cfRule type="expression" dxfId="6" priority="4">
      <formula>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</formula>
    </cfRule>
  </conditionalFormatting>
  <conditionalFormatting sqref="B36:AK37">
    <cfRule type="expression" dxfId="5" priority="2">
      <formula>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</formula>
    </cfRule>
  </conditionalFormatting>
  <conditionalFormatting sqref="C48:I51">
    <cfRule type="expression" dxfId="4" priority="7">
      <formula>AND(AND(AND(AND(COUNTA($C$32)&lt;&gt;0,$C$32="既存住宅〔現住〕"),AND(COUNT($H$32)&lt;&gt;0,$H$32&gt;130),AND(OR(COUNT($M$32)&lt;&gt;0,COUNT($Q$32)&lt;&gt;0),OR($M$32&lt;=1,$Q$32&lt;=1)),AND(COUNT($AC$32)&lt;&gt;0,$AC$32&lt;=5)),AND(COUNTA($AG$32)&lt;&gt;0,$AG$32="使用なし")),OR(AND(AND(COUNTA($C$41)&lt;&gt;0,$C$41="新設"),AND(COUNT($H$41)&lt;&gt;0,$H$41&lt;750)),AND(AND(AND(COUNTA($C$41)&lt;&gt;0,$C$41="更新"),AND(COUNT($H$41)&lt;&gt;0,$H$41&lt;1000)),AND(COUNTA($P$41)&lt;&gt;0,$P$41="適正"))))</formula>
    </cfRule>
  </conditionalFormatting>
  <conditionalFormatting sqref="AE48:AK51">
    <cfRule type="expression" dxfId="3" priority="10">
      <formula>OR(OR(OR(OR(COUNTA($C$32)=0,$C$32="新築住宅"),OR(COUNTA($C$32)=0,$C$32="既存住宅〔転住〕"),OR(COUNT($H$32)=0,$H$32&lt;=130),OR(AND(COUNT($M$32)=0,COUNT($Q$32)=0),AND($M$32&gt;=2,$Q$32&gt;=2)),OR(COUNT($AC$32)=0,$AC$32&gt;5)),OR(COUNTA($AG$32)=0,$AG$32="使用あり")),OR(OR(OR(COUNTA($C$41)=0,COUNT($H$41)=0),AND(AND(COUNTA($C$41)&lt;&gt;0,$C$41="新設"),AND(COUNT($H$41)&lt;&gt;0,$H$41&gt;=750))),OR(AND(AND(COUNTA($C$41)&lt;&gt;0,$C$41="更新"),AND(COUNT($H$41)&lt;&gt;0,$H$41&gt;=1000)),AND(AND(AND(COUNTA($C$41)&lt;&gt;0,$C$41="更新"),AND(COUNT($H$41)&lt;&gt;0,$H$41&lt;1000)),OR(COUNTA($P$41)=0,AND(COUNTA($P$41)&lt;&gt;0,$P$41="不適正"))))))</formula>
    </cfRule>
  </conditionalFormatting>
  <conditionalFormatting sqref="P43:T43">
    <cfRule type="expression" dxfId="2" priority="6">
      <formula>OR(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,OR(AND(COUNTA($C$41)&lt;&gt;0,$C$41="新設"),AND(AND(COUNTA($C$41)&lt;&gt;0,$C$41="更新"),AND(COUNT($H$41)&lt;&gt;0,$H$41&gt;=1000))))</formula>
    </cfRule>
  </conditionalFormatting>
  <conditionalFormatting sqref="P39:T42">
    <cfRule type="expression" dxfId="1" priority="5">
      <formula>OR(OR(OR(AND(COUNTA($C$32)&lt;&gt;0,$C$32="新築住宅"),AND(COUNTA($C$32)&lt;&gt;0,$C$32="既存住宅〔転住〕"),AND(COUNT($H$32)&lt;&gt;0,$H$32&lt;=130),AND(AND(COUNT($M$32)&lt;&gt;0,COUNT($Q$32)&lt;&gt;0),AND($M$32&gt;=2,$Q$32&gt;=2)),AND(COUNT($AC$32)&lt;&gt;0,$AC$32&gt;5)),AND(COUNTA($AG$32)&lt;&gt;0,$AG$32="使用あり")),OR(AND(COUNTA($C$41)&lt;&gt;0,$C$41="新設"),AND(AND(COUNTA($C$41)&lt;&gt;0,$C$41="更新"),AND(COUNT($H$41)&lt;&gt;0,$H$41&gt;=1000))))</formula>
    </cfRule>
  </conditionalFormatting>
  <conditionalFormatting sqref="Q48:AC51">
    <cfRule type="expression" dxfId="0" priority="8">
      <formula>OR(OR(OR(OR(COUNTA($C$32)=0,$C$32="新築住宅"),OR(COUNTA($C$32)=0,$C$32="既存住宅〔転住〕"),OR(COUNT($H$32)=0,$H$32&lt;=130),OR(AND(COUNT($M$32)=0,COUNT($Q$32)=0),AND($M$32&gt;=2,$Q$32&gt;=2)),OR(COUNT($AC$32)=0,$AC$32&gt;5)),OR(COUNTA($AG$32)=0,$AG$32="使用あり")),OR(OR(OR(COUNTA($C$41)=0,COUNT($H$41)=0),AND(AND(COUNTA($C$41)&lt;&gt;0,$C$41="新設"),AND(COUNT($H$41)&lt;&gt;0,$H$41&gt;=750))),OR(AND(AND(COUNTA($C$41)&lt;&gt;0,$C$41="更新"),AND(COUNT($H$41)&lt;&gt;0,$H$41&gt;=1000)),AND(AND(AND(COUNTA($C$41)&lt;&gt;0,$C$41="更新"),AND(COUNT($H$41)&lt;&gt;0,$H$41&lt;1000)),OR(COUNTA($P$41)=0,AND(COUNTA($P$41)&lt;&gt;0,$P$41="不適正"))))))</formula>
    </cfRule>
  </conditionalFormatting>
  <dataValidations count="5">
    <dataValidation type="list" allowBlank="1" showInputMessage="1" showErrorMessage="1" sqref="C32:G33">
      <formula1>連鎖式選択肢</formula1>
    </dataValidation>
    <dataValidation type="list" allowBlank="1" showInputMessage="1" showErrorMessage="1" sqref="AG32:AK33">
      <formula1>INDIRECT($C$32)</formula1>
    </dataValidation>
    <dataValidation type="list" allowBlank="1" showInputMessage="1" showErrorMessage="1" sqref="C41:G42">
      <formula1>INDIRECT($AG$32)</formula1>
    </dataValidation>
    <dataValidation type="list" allowBlank="1" showInputMessage="1" showErrorMessage="1" sqref="AE50:AK51">
      <formula1>INDIRECT($Q$50)</formula1>
    </dataValidation>
    <dataValidation type="list" allowBlank="1" showInputMessage="1" showErrorMessage="1" sqref="P41:T42">
      <formula1>INDIRECT($C$41)</formula1>
    </dataValidation>
  </dataValidations>
  <printOptions horizontalCentered="1"/>
  <pageMargins left="0.78740157480314965" right="0.39370078740157483" top="1.1811023622047245" bottom="1.1811023622047245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zoomScaleNormal="100" workbookViewId="0"/>
  </sheetViews>
  <sheetFormatPr defaultColWidth="2.25" defaultRowHeight="13.5" customHeight="1" x14ac:dyDescent="0.4"/>
  <cols>
    <col min="1" max="16384" width="2.25" style="39"/>
  </cols>
  <sheetData/>
  <sheetProtection algorithmName="SHA-512" hashValue="K2QZ4M5uESh2ezfb8VZtawpzhy5FpZjNtUwAK2+xPWpH/ViRg2Ba+GHGJAkDVZlumjOqSOh+dCUPPXzqoKk59g==" saltValue="2Mzxn5pkuw97i1bPQPUrOg==" spinCount="100000" sheet="1" objects="1" scenarios="1"/>
  <phoneticPr fontId="1"/>
  <printOptions horizontalCentered="1"/>
  <pageMargins left="0.78740157480314965" right="0.39370078740157483" top="1.1811023622047245" bottom="1.1811023622047245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AK51"/>
  <sheetViews>
    <sheetView showGridLines="0" zoomScaleNormal="100" workbookViewId="0"/>
  </sheetViews>
  <sheetFormatPr defaultColWidth="2.25" defaultRowHeight="13.5" customHeight="1" x14ac:dyDescent="0.4"/>
  <cols>
    <col min="1" max="16384" width="2.25" style="40"/>
  </cols>
  <sheetData>
    <row r="2" spans="2:37" ht="13.5" customHeight="1" x14ac:dyDescent="0.4"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2:37" ht="13.5" customHeight="1" x14ac:dyDescent="0.4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2:37" ht="13.5" customHeight="1" x14ac:dyDescent="0.4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7" spans="2:37" ht="13.5" customHeight="1" x14ac:dyDescent="0.4"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</row>
    <row r="8" spans="2:37" ht="13.5" customHeight="1" x14ac:dyDescent="0.4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</row>
    <row r="10" spans="2:37" ht="13.5" customHeight="1" x14ac:dyDescent="0.4">
      <c r="C10" s="98" t="s">
        <v>32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37" ht="13.5" customHeight="1" x14ac:dyDescent="0.4"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2:37" ht="13.5" customHeight="1" x14ac:dyDescent="0.4">
      <c r="C12" s="99" t="s">
        <v>33</v>
      </c>
      <c r="D12" s="100"/>
      <c r="E12" s="103">
        <v>1</v>
      </c>
      <c r="F12" s="103"/>
      <c r="G12" s="100" t="s">
        <v>35</v>
      </c>
      <c r="H12" s="103">
        <v>10</v>
      </c>
      <c r="I12" s="103"/>
      <c r="J12" s="100" t="s">
        <v>34</v>
      </c>
      <c r="K12" s="103">
        <v>10</v>
      </c>
      <c r="L12" s="103"/>
      <c r="M12" s="105" t="s">
        <v>36</v>
      </c>
    </row>
    <row r="13" spans="2:37" ht="13.5" customHeight="1" x14ac:dyDescent="0.4">
      <c r="C13" s="101"/>
      <c r="D13" s="102"/>
      <c r="E13" s="104"/>
      <c r="F13" s="104"/>
      <c r="G13" s="102"/>
      <c r="H13" s="104"/>
      <c r="I13" s="104"/>
      <c r="J13" s="102"/>
      <c r="K13" s="104"/>
      <c r="L13" s="104"/>
      <c r="M13" s="106"/>
    </row>
    <row r="16" spans="2:37" ht="13.5" customHeight="1" x14ac:dyDescent="0.4">
      <c r="B16" s="96" t="s">
        <v>28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2:37" ht="13.5" customHeight="1" x14ac:dyDescent="0.4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</row>
    <row r="19" spans="2:37" ht="13.5" customHeight="1" x14ac:dyDescent="0.4">
      <c r="C19" s="107" t="s">
        <v>37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 t="s">
        <v>38</v>
      </c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2:37" ht="13.5" customHeight="1" x14ac:dyDescent="0.4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</row>
    <row r="21" spans="2:37" ht="13.5" customHeight="1" x14ac:dyDescent="0.4">
      <c r="C21" s="109" t="s">
        <v>78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 t="s">
        <v>79</v>
      </c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</row>
    <row r="22" spans="2:37" ht="13.5" customHeight="1" x14ac:dyDescent="0.4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</row>
    <row r="25" spans="2:37" ht="13.5" customHeight="1" x14ac:dyDescent="0.4">
      <c r="B25" s="96" t="s">
        <v>29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</row>
    <row r="26" spans="2:37" ht="13.5" customHeight="1" x14ac:dyDescent="0.4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</row>
    <row r="28" spans="2:37" ht="13.5" customHeight="1" x14ac:dyDescent="0.4">
      <c r="C28" s="110" t="s">
        <v>39</v>
      </c>
      <c r="D28" s="111"/>
      <c r="E28" s="111"/>
      <c r="F28" s="111"/>
      <c r="G28" s="111"/>
      <c r="H28" s="111"/>
      <c r="I28" s="111"/>
      <c r="J28" s="111"/>
      <c r="K28" s="111"/>
      <c r="L28" s="112"/>
      <c r="M28" s="110" t="s">
        <v>42</v>
      </c>
      <c r="N28" s="111"/>
      <c r="O28" s="111"/>
      <c r="P28" s="111"/>
      <c r="Q28" s="111"/>
      <c r="R28" s="111"/>
      <c r="S28" s="111"/>
      <c r="T28" s="112"/>
      <c r="U28" s="110" t="s">
        <v>45</v>
      </c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2"/>
      <c r="AG28" s="116" t="s">
        <v>49</v>
      </c>
      <c r="AH28" s="116"/>
      <c r="AI28" s="116"/>
      <c r="AJ28" s="116"/>
      <c r="AK28" s="116"/>
    </row>
    <row r="29" spans="2:37" ht="13.5" customHeight="1" x14ac:dyDescent="0.4">
      <c r="C29" s="113"/>
      <c r="D29" s="114"/>
      <c r="E29" s="114"/>
      <c r="F29" s="114"/>
      <c r="G29" s="114"/>
      <c r="H29" s="114"/>
      <c r="I29" s="114"/>
      <c r="J29" s="114"/>
      <c r="K29" s="114"/>
      <c r="L29" s="115"/>
      <c r="M29" s="113"/>
      <c r="N29" s="114"/>
      <c r="O29" s="114"/>
      <c r="P29" s="114"/>
      <c r="Q29" s="114"/>
      <c r="R29" s="114"/>
      <c r="S29" s="114"/>
      <c r="T29" s="115"/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  <c r="AG29" s="116"/>
      <c r="AH29" s="116"/>
      <c r="AI29" s="116"/>
      <c r="AJ29" s="116"/>
      <c r="AK29" s="116"/>
    </row>
    <row r="30" spans="2:37" ht="13.5" customHeight="1" x14ac:dyDescent="0.4">
      <c r="C30" s="113" t="s">
        <v>40</v>
      </c>
      <c r="D30" s="114"/>
      <c r="E30" s="114"/>
      <c r="F30" s="114"/>
      <c r="G30" s="114"/>
      <c r="H30" s="114" t="s">
        <v>41</v>
      </c>
      <c r="I30" s="114"/>
      <c r="J30" s="114"/>
      <c r="K30" s="114"/>
      <c r="L30" s="115"/>
      <c r="M30" s="113" t="s">
        <v>43</v>
      </c>
      <c r="N30" s="114"/>
      <c r="O30" s="114"/>
      <c r="P30" s="114"/>
      <c r="Q30" s="114" t="s">
        <v>44</v>
      </c>
      <c r="R30" s="114"/>
      <c r="S30" s="114"/>
      <c r="T30" s="115"/>
      <c r="U30" s="113" t="s">
        <v>46</v>
      </c>
      <c r="V30" s="114"/>
      <c r="W30" s="114"/>
      <c r="X30" s="114"/>
      <c r="Y30" s="114" t="s">
        <v>47</v>
      </c>
      <c r="Z30" s="114"/>
      <c r="AA30" s="114"/>
      <c r="AB30" s="114"/>
      <c r="AC30" s="114" t="s">
        <v>48</v>
      </c>
      <c r="AD30" s="114"/>
      <c r="AE30" s="114"/>
      <c r="AF30" s="115"/>
      <c r="AG30" s="116"/>
      <c r="AH30" s="116"/>
      <c r="AI30" s="116"/>
      <c r="AJ30" s="116"/>
      <c r="AK30" s="116"/>
    </row>
    <row r="31" spans="2:37" ht="13.5" customHeight="1" x14ac:dyDescent="0.4">
      <c r="C31" s="117"/>
      <c r="D31" s="118"/>
      <c r="E31" s="118"/>
      <c r="F31" s="118"/>
      <c r="G31" s="118"/>
      <c r="H31" s="118"/>
      <c r="I31" s="118"/>
      <c r="J31" s="118"/>
      <c r="K31" s="118"/>
      <c r="L31" s="119"/>
      <c r="M31" s="117"/>
      <c r="N31" s="118"/>
      <c r="O31" s="118"/>
      <c r="P31" s="118"/>
      <c r="Q31" s="118"/>
      <c r="R31" s="118"/>
      <c r="S31" s="118"/>
      <c r="T31" s="119"/>
      <c r="U31" s="117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  <c r="AG31" s="116"/>
      <c r="AH31" s="116"/>
      <c r="AI31" s="116"/>
      <c r="AJ31" s="116"/>
      <c r="AK31" s="116"/>
    </row>
    <row r="32" spans="2:37" ht="13.5" customHeight="1" x14ac:dyDescent="0.4">
      <c r="C32" s="122" t="s">
        <v>19</v>
      </c>
      <c r="D32" s="123"/>
      <c r="E32" s="123"/>
      <c r="F32" s="123"/>
      <c r="G32" s="123"/>
      <c r="H32" s="124">
        <v>165.29</v>
      </c>
      <c r="I32" s="124"/>
      <c r="J32" s="124"/>
      <c r="K32" s="124"/>
      <c r="L32" s="125"/>
      <c r="M32" s="126">
        <v>1</v>
      </c>
      <c r="N32" s="127"/>
      <c r="O32" s="127"/>
      <c r="P32" s="127"/>
      <c r="Q32" s="127">
        <v>1</v>
      </c>
      <c r="R32" s="127"/>
      <c r="S32" s="127"/>
      <c r="T32" s="130"/>
      <c r="U32" s="132">
        <v>2</v>
      </c>
      <c r="V32" s="133"/>
      <c r="W32" s="133"/>
      <c r="X32" s="133"/>
      <c r="Y32" s="133">
        <v>3</v>
      </c>
      <c r="Z32" s="133"/>
      <c r="AA32" s="133"/>
      <c r="AB32" s="133"/>
      <c r="AC32" s="133">
        <f>IF(AND(COUNT(U32)=0,COUNT(Y32)=0),"",SUM(U32,Y32))</f>
        <v>5</v>
      </c>
      <c r="AD32" s="133"/>
      <c r="AE32" s="133"/>
      <c r="AF32" s="134"/>
      <c r="AG32" s="120" t="s">
        <v>58</v>
      </c>
      <c r="AH32" s="120"/>
      <c r="AI32" s="120"/>
      <c r="AJ32" s="120"/>
      <c r="AK32" s="120"/>
    </row>
    <row r="33" spans="2:37" ht="13.5" customHeight="1" x14ac:dyDescent="0.4">
      <c r="C33" s="122"/>
      <c r="D33" s="123"/>
      <c r="E33" s="123"/>
      <c r="F33" s="123"/>
      <c r="G33" s="123"/>
      <c r="H33" s="124"/>
      <c r="I33" s="124"/>
      <c r="J33" s="124"/>
      <c r="K33" s="124"/>
      <c r="L33" s="125"/>
      <c r="M33" s="128"/>
      <c r="N33" s="129"/>
      <c r="O33" s="129"/>
      <c r="P33" s="129"/>
      <c r="Q33" s="129"/>
      <c r="R33" s="129"/>
      <c r="S33" s="129"/>
      <c r="T33" s="131"/>
      <c r="U33" s="132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4"/>
      <c r="AG33" s="120"/>
      <c r="AH33" s="120"/>
      <c r="AI33" s="120"/>
      <c r="AJ33" s="120"/>
      <c r="AK33" s="120"/>
    </row>
    <row r="36" spans="2:37" ht="13.5" customHeight="1" x14ac:dyDescent="0.4">
      <c r="B36" s="96" t="s">
        <v>30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</row>
    <row r="37" spans="2:37" ht="13.5" customHeight="1" x14ac:dyDescent="0.4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</row>
    <row r="39" spans="2:37" ht="13.5" customHeight="1" x14ac:dyDescent="0.4">
      <c r="C39" s="135" t="s">
        <v>50</v>
      </c>
      <c r="D39" s="116"/>
      <c r="E39" s="116"/>
      <c r="F39" s="116"/>
      <c r="G39" s="116"/>
      <c r="H39" s="135" t="s">
        <v>51</v>
      </c>
      <c r="I39" s="116"/>
      <c r="J39" s="116"/>
      <c r="K39" s="116"/>
      <c r="L39" s="116"/>
      <c r="P39" s="135" t="s">
        <v>75</v>
      </c>
      <c r="Q39" s="116"/>
      <c r="R39" s="116"/>
      <c r="S39" s="116"/>
      <c r="T39" s="116"/>
    </row>
    <row r="40" spans="2:37" ht="13.5" customHeight="1" x14ac:dyDescent="0.4"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P40" s="116"/>
      <c r="Q40" s="116"/>
      <c r="R40" s="116"/>
      <c r="S40" s="116"/>
      <c r="T40" s="116"/>
    </row>
    <row r="41" spans="2:37" ht="13.5" customHeight="1" x14ac:dyDescent="0.4">
      <c r="C41" s="120" t="s">
        <v>15</v>
      </c>
      <c r="D41" s="120"/>
      <c r="E41" s="120"/>
      <c r="F41" s="120"/>
      <c r="G41" s="120"/>
      <c r="H41" s="121">
        <v>427</v>
      </c>
      <c r="I41" s="121"/>
      <c r="J41" s="121"/>
      <c r="K41" s="121"/>
      <c r="L41" s="121"/>
      <c r="P41" s="120" t="s">
        <v>73</v>
      </c>
      <c r="Q41" s="120"/>
      <c r="R41" s="120"/>
      <c r="S41" s="120"/>
      <c r="T41" s="120"/>
    </row>
    <row r="42" spans="2:37" ht="13.5" customHeight="1" x14ac:dyDescent="0.4">
      <c r="C42" s="120"/>
      <c r="D42" s="120"/>
      <c r="E42" s="120"/>
      <c r="F42" s="120"/>
      <c r="G42" s="120"/>
      <c r="H42" s="121"/>
      <c r="I42" s="121"/>
      <c r="J42" s="121"/>
      <c r="K42" s="121"/>
      <c r="L42" s="121"/>
      <c r="P42" s="120"/>
      <c r="Q42" s="120"/>
      <c r="R42" s="120"/>
      <c r="S42" s="120"/>
      <c r="T42" s="120"/>
    </row>
    <row r="43" spans="2:37" ht="13.5" customHeight="1" x14ac:dyDescent="0.4">
      <c r="H43" s="136" t="s">
        <v>52</v>
      </c>
      <c r="I43" s="136"/>
      <c r="J43" s="136"/>
      <c r="K43" s="136"/>
      <c r="L43" s="136"/>
      <c r="P43" s="136" t="s">
        <v>76</v>
      </c>
      <c r="Q43" s="136"/>
      <c r="R43" s="136"/>
      <c r="S43" s="136"/>
      <c r="T43" s="136"/>
    </row>
    <row r="45" spans="2:37" ht="13.5" customHeight="1" x14ac:dyDescent="0.4">
      <c r="B45" s="96" t="s">
        <v>31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</row>
    <row r="46" spans="2:37" ht="13.5" customHeight="1" x14ac:dyDescent="0.4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</row>
    <row r="48" spans="2:37" ht="13.5" customHeight="1" x14ac:dyDescent="0.4">
      <c r="C48" s="116" t="s">
        <v>31</v>
      </c>
      <c r="D48" s="116"/>
      <c r="E48" s="116"/>
      <c r="F48" s="116"/>
      <c r="G48" s="116"/>
      <c r="H48" s="116"/>
      <c r="I48" s="116"/>
      <c r="Q48" s="137" t="s">
        <v>16</v>
      </c>
      <c r="R48" s="138"/>
      <c r="S48" s="138"/>
      <c r="T48" s="138"/>
      <c r="U48" s="138"/>
      <c r="V48" s="138"/>
      <c r="W48" s="139"/>
      <c r="X48" s="140" t="s">
        <v>55</v>
      </c>
      <c r="Y48" s="140"/>
      <c r="Z48" s="140"/>
      <c r="AA48" s="140"/>
      <c r="AB48" s="140"/>
      <c r="AC48" s="140"/>
      <c r="AE48" s="116" t="s">
        <v>71</v>
      </c>
      <c r="AF48" s="116"/>
      <c r="AG48" s="116"/>
      <c r="AH48" s="116"/>
      <c r="AI48" s="116"/>
      <c r="AJ48" s="116"/>
      <c r="AK48" s="116"/>
    </row>
    <row r="49" spans="3:37" ht="13.5" customHeight="1" x14ac:dyDescent="0.4">
      <c r="C49" s="116"/>
      <c r="D49" s="116"/>
      <c r="E49" s="116"/>
      <c r="F49" s="116"/>
      <c r="G49" s="116"/>
      <c r="H49" s="116"/>
      <c r="I49" s="116"/>
      <c r="Q49" s="137"/>
      <c r="R49" s="138"/>
      <c r="S49" s="138"/>
      <c r="T49" s="138"/>
      <c r="U49" s="138"/>
      <c r="V49" s="138"/>
      <c r="W49" s="139"/>
      <c r="X49" s="140"/>
      <c r="Y49" s="140"/>
      <c r="Z49" s="140"/>
      <c r="AA49" s="140"/>
      <c r="AB49" s="140"/>
      <c r="AC49" s="140"/>
      <c r="AE49" s="116"/>
      <c r="AF49" s="116"/>
      <c r="AG49" s="116"/>
      <c r="AH49" s="116"/>
      <c r="AI49" s="116"/>
      <c r="AJ49" s="116"/>
      <c r="AK49" s="116"/>
    </row>
    <row r="50" spans="3:37" ht="13.5" customHeight="1" x14ac:dyDescent="0.4">
      <c r="C50" s="141" t="s">
        <v>16</v>
      </c>
      <c r="D50" s="141"/>
      <c r="E50" s="141"/>
      <c r="F50" s="141"/>
      <c r="G50" s="141"/>
      <c r="H50" s="141"/>
      <c r="I50" s="141"/>
      <c r="Q50" s="142" t="s">
        <v>24</v>
      </c>
      <c r="R50" s="143"/>
      <c r="S50" s="143"/>
      <c r="T50" s="143"/>
      <c r="U50" s="143"/>
      <c r="V50" s="143"/>
      <c r="W50" s="144"/>
      <c r="X50" s="140"/>
      <c r="Y50" s="140"/>
      <c r="Z50" s="140"/>
      <c r="AA50" s="140"/>
      <c r="AB50" s="140"/>
      <c r="AC50" s="140"/>
      <c r="AE50" s="120" t="s">
        <v>24</v>
      </c>
      <c r="AF50" s="120"/>
      <c r="AG50" s="120"/>
      <c r="AH50" s="120"/>
      <c r="AI50" s="120"/>
      <c r="AJ50" s="120"/>
      <c r="AK50" s="120"/>
    </row>
    <row r="51" spans="3:37" ht="13.5" customHeight="1" x14ac:dyDescent="0.4">
      <c r="C51" s="141"/>
      <c r="D51" s="141"/>
      <c r="E51" s="141"/>
      <c r="F51" s="141"/>
      <c r="G51" s="141"/>
      <c r="H51" s="141"/>
      <c r="I51" s="141"/>
      <c r="Q51" s="142"/>
      <c r="R51" s="143"/>
      <c r="S51" s="143"/>
      <c r="T51" s="143"/>
      <c r="U51" s="143"/>
      <c r="V51" s="143"/>
      <c r="W51" s="144"/>
      <c r="X51" s="140"/>
      <c r="Y51" s="140"/>
      <c r="Z51" s="140"/>
      <c r="AA51" s="140"/>
      <c r="AB51" s="140"/>
      <c r="AC51" s="140"/>
      <c r="AE51" s="120"/>
      <c r="AF51" s="120"/>
      <c r="AG51" s="120"/>
      <c r="AH51" s="120"/>
      <c r="AI51" s="120"/>
      <c r="AJ51" s="120"/>
      <c r="AK51" s="120"/>
    </row>
  </sheetData>
  <sheetProtection algorithmName="SHA-512" hashValue="4LveCPeQXpCovHCWfZUfoxvUfeGN+YMXxjHqq2NGuhWm83SasjirYdiB0Cx1bmZLA25aIOvFqN46tdOKNhft8w==" saltValue="NANNJtufqlZ7O9pnLTM0Ew==" spinCount="100000" sheet="1" objects="1" scenarios="1"/>
  <mergeCells count="52">
    <mergeCell ref="H43:L43"/>
    <mergeCell ref="P43:T43"/>
    <mergeCell ref="B45:AK46"/>
    <mergeCell ref="C48:I49"/>
    <mergeCell ref="Q48:W49"/>
    <mergeCell ref="X48:AC51"/>
    <mergeCell ref="AE48:AK49"/>
    <mergeCell ref="C50:I51"/>
    <mergeCell ref="Q50:W51"/>
    <mergeCell ref="AE50:AK51"/>
    <mergeCell ref="AG32:AK33"/>
    <mergeCell ref="B36:AK37"/>
    <mergeCell ref="C39:G40"/>
    <mergeCell ref="H39:L40"/>
    <mergeCell ref="P39:T40"/>
    <mergeCell ref="C41:G42"/>
    <mergeCell ref="H41:L42"/>
    <mergeCell ref="P41:T42"/>
    <mergeCell ref="AC30:AF31"/>
    <mergeCell ref="C32:G33"/>
    <mergeCell ref="H32:L33"/>
    <mergeCell ref="M32:P33"/>
    <mergeCell ref="Q32:T33"/>
    <mergeCell ref="U32:X33"/>
    <mergeCell ref="Y32:AB33"/>
    <mergeCell ref="AC32:AF33"/>
    <mergeCell ref="C28:L29"/>
    <mergeCell ref="M28:T29"/>
    <mergeCell ref="U28:AF29"/>
    <mergeCell ref="AG28:AK31"/>
    <mergeCell ref="C30:G31"/>
    <mergeCell ref="H30:L31"/>
    <mergeCell ref="M30:P31"/>
    <mergeCell ref="Q30:T31"/>
    <mergeCell ref="U30:X31"/>
    <mergeCell ref="Y30:AB31"/>
    <mergeCell ref="B25:AK26"/>
    <mergeCell ref="B2:AK4"/>
    <mergeCell ref="B7:AK8"/>
    <mergeCell ref="C10:M11"/>
    <mergeCell ref="C12:D13"/>
    <mergeCell ref="E12:F13"/>
    <mergeCell ref="G12:G13"/>
    <mergeCell ref="H12:I13"/>
    <mergeCell ref="J12:J13"/>
    <mergeCell ref="K12:L13"/>
    <mergeCell ref="M12:M13"/>
    <mergeCell ref="B16:AK17"/>
    <mergeCell ref="C19:W20"/>
    <mergeCell ref="X19:AK20"/>
    <mergeCell ref="C21:W22"/>
    <mergeCell ref="X21:AK22"/>
  </mergeCells>
  <phoneticPr fontId="1"/>
  <dataValidations count="5">
    <dataValidation type="list" allowBlank="1" showInputMessage="1" showErrorMessage="1" sqref="P41:T42">
      <formula1>INDIRECT($C$41)</formula1>
    </dataValidation>
    <dataValidation type="list" allowBlank="1" showInputMessage="1" showErrorMessage="1" sqref="AE50:AK51">
      <formula1>INDIRECT($Q$50)</formula1>
    </dataValidation>
    <dataValidation type="list" allowBlank="1" showInputMessage="1" showErrorMessage="1" sqref="C41:G42">
      <formula1>INDIRECT($AG$32)</formula1>
    </dataValidation>
    <dataValidation type="list" allowBlank="1" showInputMessage="1" showErrorMessage="1" sqref="AG32:AK33">
      <formula1>INDIRECT($C$32)</formula1>
    </dataValidation>
    <dataValidation type="list" allowBlank="1" showInputMessage="1" showErrorMessage="1" sqref="C32:G33">
      <formula1>連鎖式選択肢</formula1>
    </dataValidation>
  </dataValidations>
  <printOptions horizontalCentered="1"/>
  <pageMargins left="0.78740157480314965" right="0.39370078740157483" top="1.1811023622047245" bottom="1.1811023622047245" header="0.19685039370078741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AQ40"/>
  <sheetViews>
    <sheetView showGridLines="0" zoomScaleNormal="100" workbookViewId="0"/>
  </sheetViews>
  <sheetFormatPr defaultColWidth="9" defaultRowHeight="13.5" customHeight="1" x14ac:dyDescent="0.4"/>
  <cols>
    <col min="1" max="1" width="2.25" style="1" customWidth="1"/>
    <col min="2" max="4" width="15.75" style="1" customWidth="1"/>
    <col min="5" max="6" width="9" style="1"/>
    <col min="7" max="7" width="2.25" style="1" customWidth="1"/>
    <col min="8" max="9" width="15.75" style="1" customWidth="1"/>
    <col min="10" max="25" width="2.25" style="1" customWidth="1"/>
    <col min="26" max="26" width="11.25" style="1" customWidth="1"/>
    <col min="27" max="28" width="15.75" style="1" customWidth="1"/>
    <col min="29" max="29" width="2.25" style="1" customWidth="1"/>
    <col min="30" max="30" width="4.5" style="1" customWidth="1"/>
    <col min="31" max="31" width="11.25" style="1" customWidth="1"/>
    <col min="32" max="32" width="4.5" style="1" customWidth="1"/>
    <col min="33" max="33" width="9" style="1" customWidth="1"/>
    <col min="34" max="34" width="4.5" style="1" customWidth="1"/>
    <col min="35" max="35" width="9" style="1" customWidth="1"/>
    <col min="36" max="36" width="4.5" style="1" customWidth="1"/>
    <col min="37" max="37" width="11.25" style="1" customWidth="1"/>
    <col min="38" max="38" width="4.5" style="1" customWidth="1"/>
    <col min="39" max="39" width="9" style="1" customWidth="1"/>
    <col min="40" max="40" width="4.5" style="1" customWidth="1"/>
    <col min="41" max="41" width="9" style="1" customWidth="1"/>
    <col min="42" max="42" width="4.5" style="1" customWidth="1"/>
    <col min="43" max="43" width="15.75" style="1" customWidth="1"/>
    <col min="44" max="44" width="2.25" style="1" customWidth="1"/>
    <col min="45" max="16384" width="9" style="1"/>
  </cols>
  <sheetData>
    <row r="2" spans="2:43" ht="13.5" customHeight="1" x14ac:dyDescent="0.4">
      <c r="B2" s="163" t="s">
        <v>17</v>
      </c>
      <c r="C2" s="164"/>
      <c r="D2" s="164"/>
      <c r="E2" s="164"/>
      <c r="F2" s="165"/>
      <c r="H2" s="163" t="s">
        <v>24</v>
      </c>
      <c r="I2" s="165"/>
      <c r="K2" s="163" t="s">
        <v>56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  <c r="Z2" s="151" t="s">
        <v>60</v>
      </c>
      <c r="AA2" s="149"/>
      <c r="AB2" s="150"/>
      <c r="AD2" s="163" t="s">
        <v>61</v>
      </c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5"/>
    </row>
    <row r="3" spans="2:43" ht="13.5" customHeight="1" x14ac:dyDescent="0.4">
      <c r="B3" s="15" t="s">
        <v>18</v>
      </c>
      <c r="C3" s="41" t="s">
        <v>86</v>
      </c>
      <c r="D3" s="16" t="s">
        <v>87</v>
      </c>
      <c r="E3" s="16"/>
      <c r="F3" s="17"/>
      <c r="H3" s="12" t="s">
        <v>16</v>
      </c>
      <c r="I3" s="13" t="s">
        <v>24</v>
      </c>
      <c r="K3" s="176" t="str">
        <f>IF(COUNTA(処理対象人員算定調書!C32)=0,"",IF(OR(処理対象人員算定調書!C32="新築住宅",処理対象人員算定調書!C32="既存住宅〔転住〕"),1,IF(処理対象人員算定調書!C32="既存住宅〔現住〕",2)))</f>
        <v/>
      </c>
      <c r="L3" s="174"/>
      <c r="M3" s="174" t="str">
        <f>IF(COUNT(処理対象人員算定調書!H32)=0,"",IF(処理対象人員算定調書!H32&lt;=130,1,IF(処理対象人員算定調書!H32&gt;130,2)))</f>
        <v/>
      </c>
      <c r="N3" s="174"/>
      <c r="O3" s="174" t="str">
        <f>IF(AND(COUNT(処理対象人員算定調書!M32)=0,COUNT(処理対象人員算定調書!Q32)=0),"",IF(OR(処理対象人員算定調書!M32&lt;=1,処理対象人員算定調書!Q32&lt;=1),1,IF(AND(処理対象人員算定調書!M32&gt;=2,処理対象人員算定調書!Q32&gt;=2),2)))</f>
        <v/>
      </c>
      <c r="P3" s="174"/>
      <c r="Q3" s="174" t="str">
        <f>IF(COUNT(処理対象人員算定調書!AC32)=0,"",IF(処理対象人員算定調書!AC32&lt;=K7,1,IF(処理対象人員算定調書!AC32&lt;=K8,2,IF(処理対象人員算定調書!AC32&lt;=K9,3,IF(処理対象人員算定調書!AC32&gt;K9,4)))))</f>
        <v/>
      </c>
      <c r="R3" s="174"/>
      <c r="S3" s="174" t="str">
        <f>IF(COUNTA(処理対象人員算定調書!AG32)=0,"",IF(OR(処理対象人員算定調書!C32="新築住宅",処理対象人員算定調書!H32&lt;=130,AND(処理対象人員算定調書!M32&gt;=2,処理対象人員算定調書!Q32&gt;=2),処理対象人員算定調書!AC32&gt;5),0,IF(処理対象人員算定調書!AG32="使用あり",1,IF(処理対象人員算定調書!AG32="使用なし",2))))</f>
        <v/>
      </c>
      <c r="T3" s="174"/>
      <c r="U3" s="174" t="str">
        <f>IF(COUNTA(処理対象人員算定調書!C41)=0,"",IF(OR(処理対象人員算定調書!C32="新築住宅",処理対象人員算定調書!H32&lt;=130,AND(処理対象人員算定調書!M32&gt;=2,処理対象人員算定調書!Q32&gt;=2),処理対象人員算定調書!AC32&gt;5,処理対象人員算定調書!AG32="使用あり"),0,IF(処理対象人員算定調書!C41="新設",1,IF(処理対象人員算定調書!C41="更新",2))))</f>
        <v/>
      </c>
      <c r="V3" s="174"/>
      <c r="W3" s="174" t="str">
        <f>IF(COUNT(処理対象人員算定調書!H41)=0,"",IF(OR(処理対象人員算定調書!C32="新築住宅",処理対象人員算定調書!H32&lt;=130,AND(処理対象人員算定調書!M32&gt;=2,処理対象人員算定調書!Q32&gt;=2),処理対象人員算定調書!AC32&gt;5,処理対象人員算定調書!AG32="使用あり"),0,IF(COUNTA(処理対象人員算定調書!C41)=0,"",IF(処理対象人員算定調書!C41="新設",IF(処理対象人員算定調書!H41&lt;K12,1,IF(処理対象人員算定調書!H41&lt;K13,2,IF(処理対象人員算定調書!H41&gt;=K13,3))),IF(処理対象人員算定調書!C41="更新",IF(処理対象人員算定調書!H41&lt;R12,1,IF(処理対象人員算定調書!H41&lt;R13,2,IF(処理対象人員算定調書!H41&gt;=R13,3))))))))</f>
        <v/>
      </c>
      <c r="X3" s="175"/>
      <c r="Z3" s="21">
        <f>SUM(PRODUCT(AD$3,10^6),PRODUCT(AF$3,10^5),PRODUCT(AH$3,10^4),PRODUCT(AJ3,10^3))</f>
        <v>1111000</v>
      </c>
      <c r="AA3" s="29">
        <v>5</v>
      </c>
      <c r="AB3" s="30"/>
      <c r="AD3" s="171">
        <v>1</v>
      </c>
      <c r="AE3" s="168" t="s">
        <v>22</v>
      </c>
      <c r="AF3" s="171">
        <v>1</v>
      </c>
      <c r="AG3" s="168" t="s">
        <v>1</v>
      </c>
      <c r="AH3" s="171">
        <v>1</v>
      </c>
      <c r="AI3" s="168" t="s">
        <v>0</v>
      </c>
      <c r="AJ3" s="24">
        <v>1</v>
      </c>
      <c r="AK3" s="4" t="s">
        <v>4</v>
      </c>
      <c r="AL3" s="24"/>
      <c r="AM3" s="11"/>
      <c r="AN3" s="24"/>
      <c r="AO3" s="4"/>
      <c r="AP3" s="28"/>
      <c r="AQ3" s="4"/>
    </row>
    <row r="4" spans="2:43" ht="13.5" customHeight="1" x14ac:dyDescent="0.4">
      <c r="B4" s="18"/>
      <c r="C4" s="42"/>
      <c r="D4" s="5" t="s">
        <v>57</v>
      </c>
      <c r="E4" s="5"/>
      <c r="F4" s="6"/>
      <c r="H4" s="166" t="s">
        <v>25</v>
      </c>
      <c r="I4" s="167"/>
      <c r="K4" s="154" t="str">
        <f>IF(OR(COUNT(K3)=0,COUNT(M3)=0,COUNT(O3)=0,COUNT(Q3)=0),"",IF(OR(K3=1,M3=1,O3=2,Q3=2,Q3=3,Q3=4),SUM(K3*10^6,M3*10^5,O3*10^4,Q3*10^3),IF(COUNT(S3)=0,"",IF(S3=1,SUM(K3*10^6,M3*10^5,O3*10^4,Q3*10^3,S3*10^2),IF(OR(COUNT(U3)=0,COUNT(W3)=0),"",SUM(K3*10^6,M3*10^5,O3*10^4,Q3*10^3,S3*10^2,U3*10,W3))))))</f>
        <v/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Z4" s="22">
        <f>SUM(PRODUCT(AD$3,10^6),PRODUCT(AF$3,10^5),PRODUCT(AH$3,10^4),PRODUCT(AJ4,10^3))</f>
        <v>1112000</v>
      </c>
      <c r="AA4" s="31">
        <v>7</v>
      </c>
      <c r="AB4" s="32"/>
      <c r="AD4" s="172"/>
      <c r="AE4" s="169"/>
      <c r="AF4" s="172"/>
      <c r="AG4" s="169"/>
      <c r="AH4" s="172"/>
      <c r="AI4" s="169"/>
      <c r="AJ4" s="24">
        <v>2</v>
      </c>
      <c r="AK4" s="4" t="s">
        <v>12</v>
      </c>
      <c r="AL4" s="24"/>
      <c r="AM4" s="11"/>
      <c r="AN4" s="24"/>
      <c r="AO4" s="4"/>
      <c r="AP4" s="28"/>
      <c r="AQ4" s="4"/>
    </row>
    <row r="5" spans="2:43" ht="13.5" customHeight="1" x14ac:dyDescent="0.4">
      <c r="B5" s="18"/>
      <c r="C5" s="42"/>
      <c r="D5" s="5" t="s">
        <v>58</v>
      </c>
      <c r="E5" s="5" t="s">
        <v>20</v>
      </c>
      <c r="F5" s="6" t="s">
        <v>21</v>
      </c>
      <c r="H5" s="12" t="s">
        <v>16</v>
      </c>
      <c r="I5" s="13" t="s">
        <v>25</v>
      </c>
      <c r="Z5" s="22">
        <f>SUM(PRODUCT(AD$3,10^6),PRODUCT(AF$3,10^5),PRODUCT(AH$3,10^4),PRODUCT(AJ5,10^3))</f>
        <v>1113000</v>
      </c>
      <c r="AA5" s="31">
        <v>10</v>
      </c>
      <c r="AB5" s="32"/>
      <c r="AD5" s="172"/>
      <c r="AE5" s="169"/>
      <c r="AF5" s="172"/>
      <c r="AG5" s="169"/>
      <c r="AH5" s="172"/>
      <c r="AI5" s="169"/>
      <c r="AJ5" s="24">
        <v>3</v>
      </c>
      <c r="AK5" s="4" t="s">
        <v>13</v>
      </c>
      <c r="AL5" s="24"/>
      <c r="AM5" s="11"/>
      <c r="AN5" s="24"/>
      <c r="AO5" s="4"/>
      <c r="AP5" s="28"/>
      <c r="AQ5" s="4"/>
    </row>
    <row r="6" spans="2:43" ht="13.5" customHeight="1" x14ac:dyDescent="0.4">
      <c r="B6" s="18"/>
      <c r="C6" s="42"/>
      <c r="D6" s="5"/>
      <c r="E6" s="5"/>
      <c r="F6" s="6" t="s">
        <v>73</v>
      </c>
      <c r="K6" s="69" t="s">
        <v>59</v>
      </c>
      <c r="L6" s="69"/>
      <c r="M6" s="69"/>
      <c r="N6" s="69"/>
      <c r="Z6" s="22">
        <f>SUM(PRODUCT(AD$3,10^6),PRODUCT(AF$3,10^5),PRODUCT(AH$3,10^4),PRODUCT(AJ6,10^3))</f>
        <v>1114000</v>
      </c>
      <c r="AA6" s="33" t="str">
        <f>IF(OR(COUNT(処理対象人員算定調書!AC32)=0,処理対象人員算定調書!AC32&lt;=10),"標準処理型n人槽",処理対象人員算定調書!AC32)</f>
        <v>標準処理型n人槽</v>
      </c>
      <c r="AB6" s="32"/>
      <c r="AD6" s="172"/>
      <c r="AE6" s="169"/>
      <c r="AF6" s="172"/>
      <c r="AG6" s="169"/>
      <c r="AH6" s="173"/>
      <c r="AI6" s="170"/>
      <c r="AJ6" s="24">
        <v>4</v>
      </c>
      <c r="AK6" s="4" t="s">
        <v>5</v>
      </c>
      <c r="AL6" s="24"/>
      <c r="AM6" s="11"/>
      <c r="AN6" s="24"/>
      <c r="AO6" s="4"/>
      <c r="AP6" s="28"/>
      <c r="AQ6" s="4"/>
    </row>
    <row r="7" spans="2:43" ht="13.5" customHeight="1" x14ac:dyDescent="0.4">
      <c r="B7" s="19"/>
      <c r="C7" s="43"/>
      <c r="D7" s="7"/>
      <c r="E7" s="7"/>
      <c r="F7" s="8" t="s">
        <v>74</v>
      </c>
      <c r="K7" s="157">
        <v>5</v>
      </c>
      <c r="L7" s="157"/>
      <c r="M7" s="157"/>
      <c r="N7" s="158"/>
      <c r="Z7" s="22">
        <f>SUM(PRODUCT(AD$3,10^6),PRODUCT(AF$3,10^5),PRODUCT(AH$7,10^4),PRODUCT(AJ7,10^3))</f>
        <v>1121000</v>
      </c>
      <c r="AA7" s="31">
        <v>10</v>
      </c>
      <c r="AB7" s="32"/>
      <c r="AD7" s="172"/>
      <c r="AE7" s="169"/>
      <c r="AF7" s="172"/>
      <c r="AG7" s="169"/>
      <c r="AH7" s="171">
        <v>2</v>
      </c>
      <c r="AI7" s="168" t="s">
        <v>3</v>
      </c>
      <c r="AJ7" s="24">
        <v>1</v>
      </c>
      <c r="AK7" s="4" t="s">
        <v>4</v>
      </c>
      <c r="AL7" s="24"/>
      <c r="AM7" s="11"/>
      <c r="AN7" s="24"/>
      <c r="AO7" s="4"/>
      <c r="AP7" s="28"/>
      <c r="AQ7" s="4"/>
    </row>
    <row r="8" spans="2:43" ht="13.5" customHeight="1" x14ac:dyDescent="0.4">
      <c r="K8" s="159">
        <v>7</v>
      </c>
      <c r="L8" s="159"/>
      <c r="M8" s="159"/>
      <c r="N8" s="160"/>
      <c r="Z8" s="22">
        <f>SUM(PRODUCT(AD$3,10^6),PRODUCT(AF$3,10^5),PRODUCT(AH$7,10^4),PRODUCT(AJ8,10^3))</f>
        <v>1122000</v>
      </c>
      <c r="AA8" s="31">
        <v>10</v>
      </c>
      <c r="AB8" s="32"/>
      <c r="AD8" s="172"/>
      <c r="AE8" s="169"/>
      <c r="AF8" s="172"/>
      <c r="AG8" s="169"/>
      <c r="AH8" s="172"/>
      <c r="AI8" s="169"/>
      <c r="AJ8" s="24">
        <v>2</v>
      </c>
      <c r="AK8" s="4" t="s">
        <v>12</v>
      </c>
      <c r="AL8" s="24"/>
      <c r="AM8" s="11"/>
      <c r="AN8" s="24"/>
      <c r="AO8" s="4"/>
      <c r="AP8" s="28"/>
      <c r="AQ8" s="4"/>
    </row>
    <row r="9" spans="2:43" ht="13.5" customHeight="1" x14ac:dyDescent="0.4">
      <c r="K9" s="161">
        <v>10</v>
      </c>
      <c r="L9" s="161"/>
      <c r="M9" s="161"/>
      <c r="N9" s="162"/>
      <c r="Z9" s="22">
        <f>SUM(PRODUCT(AD$3,10^6),PRODUCT(AF$3,10^5),PRODUCT(AH$7,10^4),PRODUCT(AJ9,10^3))</f>
        <v>1123000</v>
      </c>
      <c r="AA9" s="31">
        <v>10</v>
      </c>
      <c r="AB9" s="32"/>
      <c r="AD9" s="172"/>
      <c r="AE9" s="169"/>
      <c r="AF9" s="172"/>
      <c r="AG9" s="169"/>
      <c r="AH9" s="172"/>
      <c r="AI9" s="169"/>
      <c r="AJ9" s="24">
        <v>3</v>
      </c>
      <c r="AK9" s="4" t="s">
        <v>13</v>
      </c>
      <c r="AL9" s="24"/>
      <c r="AM9" s="11"/>
      <c r="AN9" s="24"/>
      <c r="AO9" s="4"/>
      <c r="AP9" s="28"/>
      <c r="AQ9" s="4"/>
    </row>
    <row r="10" spans="2:43" ht="13.5" customHeight="1" x14ac:dyDescent="0.4">
      <c r="Z10" s="22">
        <f>SUM(PRODUCT(AD$3,10^6),PRODUCT(AF$3,10^5),PRODUCT(AH$7,10^4),PRODUCT(AJ10,10^3))</f>
        <v>1124000</v>
      </c>
      <c r="AA10" s="33" t="str">
        <f>IF(OR(COUNT(処理対象人員算定調書!AC32)=0,処理対象人員算定調書!AC32&lt;=10),"標準処理型n人槽",処理対象人員算定調書!AC32)</f>
        <v>標準処理型n人槽</v>
      </c>
      <c r="AB10" s="32"/>
      <c r="AD10" s="172"/>
      <c r="AE10" s="169"/>
      <c r="AF10" s="173"/>
      <c r="AG10" s="170"/>
      <c r="AH10" s="173"/>
      <c r="AI10" s="170"/>
      <c r="AJ10" s="24">
        <v>4</v>
      </c>
      <c r="AK10" s="4" t="s">
        <v>5</v>
      </c>
      <c r="AL10" s="24"/>
      <c r="AM10" s="11"/>
      <c r="AN10" s="24"/>
      <c r="AO10" s="4"/>
      <c r="AP10" s="28"/>
      <c r="AQ10" s="4"/>
    </row>
    <row r="11" spans="2:43" ht="13.5" customHeight="1" x14ac:dyDescent="0.4">
      <c r="K11" s="151" t="s">
        <v>14</v>
      </c>
      <c r="L11" s="149"/>
      <c r="M11" s="149"/>
      <c r="N11" s="149"/>
      <c r="O11" s="149"/>
      <c r="P11" s="149"/>
      <c r="Q11" s="149"/>
      <c r="R11" s="149" t="s">
        <v>15</v>
      </c>
      <c r="S11" s="149"/>
      <c r="T11" s="149"/>
      <c r="U11" s="149"/>
      <c r="V11" s="149"/>
      <c r="W11" s="149"/>
      <c r="X11" s="150"/>
      <c r="Z11" s="22">
        <f>SUM(PRODUCT(AD$3,10^6),PRODUCT(AF$11,10^5),PRODUCT(AH$11,10^4),PRODUCT(AJ11,10^3))</f>
        <v>1211000</v>
      </c>
      <c r="AA11" s="31">
        <v>7</v>
      </c>
      <c r="AB11" s="32"/>
      <c r="AD11" s="172"/>
      <c r="AE11" s="169"/>
      <c r="AF11" s="171">
        <v>2</v>
      </c>
      <c r="AG11" s="168" t="s">
        <v>2</v>
      </c>
      <c r="AH11" s="171">
        <v>1</v>
      </c>
      <c r="AI11" s="168" t="s">
        <v>0</v>
      </c>
      <c r="AJ11" s="24">
        <v>1</v>
      </c>
      <c r="AK11" s="4" t="s">
        <v>4</v>
      </c>
      <c r="AL11" s="24"/>
      <c r="AM11" s="11"/>
      <c r="AN11" s="24"/>
      <c r="AO11" s="4"/>
      <c r="AP11" s="28"/>
      <c r="AQ11" s="4"/>
    </row>
    <row r="12" spans="2:43" ht="13.5" customHeight="1" x14ac:dyDescent="0.4">
      <c r="K12" s="152">
        <v>450</v>
      </c>
      <c r="L12" s="147"/>
      <c r="M12" s="147"/>
      <c r="N12" s="147"/>
      <c r="O12" s="147"/>
      <c r="P12" s="147"/>
      <c r="Q12" s="147"/>
      <c r="R12" s="147">
        <v>600</v>
      </c>
      <c r="S12" s="147"/>
      <c r="T12" s="147"/>
      <c r="U12" s="147"/>
      <c r="V12" s="147"/>
      <c r="W12" s="147"/>
      <c r="X12" s="148"/>
      <c r="Z12" s="22">
        <f>SUM(PRODUCT(AD$3,10^6),PRODUCT(AF$11,10^5),PRODUCT(AH$11,10^4),PRODUCT(AJ12,10^3))</f>
        <v>1212000</v>
      </c>
      <c r="AA12" s="31">
        <v>7</v>
      </c>
      <c r="AB12" s="32"/>
      <c r="AD12" s="172"/>
      <c r="AE12" s="169"/>
      <c r="AF12" s="172"/>
      <c r="AG12" s="169"/>
      <c r="AH12" s="172"/>
      <c r="AI12" s="169"/>
      <c r="AJ12" s="24">
        <v>2</v>
      </c>
      <c r="AK12" s="4" t="s">
        <v>12</v>
      </c>
      <c r="AL12" s="24"/>
      <c r="AM12" s="11"/>
      <c r="AN12" s="24"/>
      <c r="AO12" s="4"/>
      <c r="AP12" s="28"/>
      <c r="AQ12" s="4"/>
    </row>
    <row r="13" spans="2:43" ht="13.5" customHeight="1" x14ac:dyDescent="0.4">
      <c r="K13" s="153">
        <v>750</v>
      </c>
      <c r="L13" s="145"/>
      <c r="M13" s="145"/>
      <c r="N13" s="145"/>
      <c r="O13" s="145"/>
      <c r="P13" s="145"/>
      <c r="Q13" s="145"/>
      <c r="R13" s="145">
        <v>1000</v>
      </c>
      <c r="S13" s="145"/>
      <c r="T13" s="145"/>
      <c r="U13" s="145"/>
      <c r="V13" s="145"/>
      <c r="W13" s="145"/>
      <c r="X13" s="146"/>
      <c r="Z13" s="22">
        <f>SUM(PRODUCT(AD$3,10^6),PRODUCT(AF$11,10^5),PRODUCT(AH$11,10^4),PRODUCT(AJ13,10^3))</f>
        <v>1213000</v>
      </c>
      <c r="AA13" s="31">
        <v>10</v>
      </c>
      <c r="AB13" s="32"/>
      <c r="AD13" s="172"/>
      <c r="AE13" s="169"/>
      <c r="AF13" s="172"/>
      <c r="AG13" s="169"/>
      <c r="AH13" s="172"/>
      <c r="AI13" s="169"/>
      <c r="AJ13" s="24">
        <v>3</v>
      </c>
      <c r="AK13" s="4" t="s">
        <v>13</v>
      </c>
      <c r="AL13" s="24"/>
      <c r="AM13" s="11"/>
      <c r="AN13" s="24"/>
      <c r="AO13" s="4"/>
      <c r="AP13" s="28"/>
      <c r="AQ13" s="4"/>
    </row>
    <row r="14" spans="2:43" ht="13.5" customHeight="1" x14ac:dyDescent="0.4">
      <c r="Z14" s="22">
        <f>SUM(PRODUCT(AD$3,10^6),PRODUCT(AF$11,10^5),PRODUCT(AH$11,10^4),PRODUCT(AJ14,10^3))</f>
        <v>1214000</v>
      </c>
      <c r="AA14" s="33" t="str">
        <f>IF(OR(COUNT(処理対象人員算定調書!AC32)=0,処理対象人員算定調書!AC32&lt;=10),"標準処理型n人槽",処理対象人員算定調書!AC32)</f>
        <v>標準処理型n人槽</v>
      </c>
      <c r="AB14" s="32"/>
      <c r="AD14" s="172"/>
      <c r="AE14" s="169"/>
      <c r="AF14" s="172"/>
      <c r="AG14" s="169"/>
      <c r="AH14" s="173"/>
      <c r="AI14" s="170"/>
      <c r="AJ14" s="24">
        <v>4</v>
      </c>
      <c r="AK14" s="4" t="s">
        <v>5</v>
      </c>
      <c r="AL14" s="24"/>
      <c r="AM14" s="11"/>
      <c r="AN14" s="24"/>
      <c r="AO14" s="4"/>
      <c r="AP14" s="28"/>
      <c r="AQ14" s="4"/>
    </row>
    <row r="15" spans="2:43" ht="13.5" customHeight="1" x14ac:dyDescent="0.4">
      <c r="Z15" s="22">
        <f>SUM(PRODUCT(AD$3,10^6),PRODUCT(AF$11,10^5),PRODUCT(AH$15,10^4),PRODUCT(AJ15,10^3))</f>
        <v>1221000</v>
      </c>
      <c r="AA15" s="31">
        <v>10</v>
      </c>
      <c r="AB15" s="32"/>
      <c r="AD15" s="172"/>
      <c r="AE15" s="169"/>
      <c r="AF15" s="172"/>
      <c r="AG15" s="169"/>
      <c r="AH15" s="171">
        <v>2</v>
      </c>
      <c r="AI15" s="168" t="s">
        <v>3</v>
      </c>
      <c r="AJ15" s="24">
        <v>1</v>
      </c>
      <c r="AK15" s="4" t="s">
        <v>4</v>
      </c>
      <c r="AL15" s="24"/>
      <c r="AM15" s="11"/>
      <c r="AN15" s="24"/>
      <c r="AO15" s="4"/>
      <c r="AP15" s="28"/>
      <c r="AQ15" s="4"/>
    </row>
    <row r="16" spans="2:43" ht="13.5" customHeight="1" x14ac:dyDescent="0.4">
      <c r="Z16" s="22">
        <f>SUM(PRODUCT(AD$3,10^6),PRODUCT(AF$11,10^5),PRODUCT(AH$15,10^4),PRODUCT(AJ16,10^3))</f>
        <v>1222000</v>
      </c>
      <c r="AA16" s="31">
        <v>10</v>
      </c>
      <c r="AB16" s="32"/>
      <c r="AD16" s="172"/>
      <c r="AE16" s="169"/>
      <c r="AF16" s="172"/>
      <c r="AG16" s="169"/>
      <c r="AH16" s="172"/>
      <c r="AI16" s="169"/>
      <c r="AJ16" s="24">
        <v>2</v>
      </c>
      <c r="AK16" s="4" t="s">
        <v>12</v>
      </c>
      <c r="AL16" s="24"/>
      <c r="AM16" s="11"/>
      <c r="AN16" s="24"/>
      <c r="AO16" s="4"/>
      <c r="AP16" s="28"/>
      <c r="AQ16" s="4"/>
    </row>
    <row r="17" spans="26:43" ht="13.5" customHeight="1" x14ac:dyDescent="0.4">
      <c r="Z17" s="22">
        <f>SUM(PRODUCT(AD$3,10^6),PRODUCT(AF$11,10^5),PRODUCT(AH$15,10^4),PRODUCT(AJ17,10^3))</f>
        <v>1223000</v>
      </c>
      <c r="AA17" s="31">
        <v>10</v>
      </c>
      <c r="AB17" s="32"/>
      <c r="AD17" s="172"/>
      <c r="AE17" s="169"/>
      <c r="AF17" s="172"/>
      <c r="AG17" s="169"/>
      <c r="AH17" s="172"/>
      <c r="AI17" s="169"/>
      <c r="AJ17" s="24">
        <v>3</v>
      </c>
      <c r="AK17" s="4" t="s">
        <v>13</v>
      </c>
      <c r="AL17" s="24"/>
      <c r="AM17" s="11"/>
      <c r="AN17" s="24"/>
      <c r="AO17" s="4"/>
      <c r="AP17" s="28"/>
      <c r="AQ17" s="4"/>
    </row>
    <row r="18" spans="26:43" ht="13.5" customHeight="1" x14ac:dyDescent="0.4">
      <c r="Z18" s="22">
        <f>SUM(PRODUCT(AD$3,10^6),PRODUCT(AF$11,10^5),PRODUCT(AH$15,10^4),PRODUCT(AJ18,10^3))</f>
        <v>1224000</v>
      </c>
      <c r="AA18" s="33" t="str">
        <f>IF(OR(COUNT(処理対象人員算定調書!AC32)=0,処理対象人員算定調書!AC32&lt;=10),"標準処理型n人槽",処理対象人員算定調書!AC32)</f>
        <v>標準処理型n人槽</v>
      </c>
      <c r="AB18" s="32"/>
      <c r="AD18" s="173"/>
      <c r="AE18" s="170"/>
      <c r="AF18" s="173"/>
      <c r="AG18" s="170"/>
      <c r="AH18" s="173"/>
      <c r="AI18" s="170"/>
      <c r="AJ18" s="24">
        <v>4</v>
      </c>
      <c r="AK18" s="4" t="s">
        <v>5</v>
      </c>
      <c r="AL18" s="24"/>
      <c r="AM18" s="11"/>
      <c r="AN18" s="24"/>
      <c r="AO18" s="4"/>
      <c r="AP18" s="28"/>
      <c r="AQ18" s="4"/>
    </row>
    <row r="19" spans="26:43" ht="13.5" customHeight="1" x14ac:dyDescent="0.4">
      <c r="Z19" s="22">
        <f>SUM(PRODUCT(AD$19,10^6),PRODUCT(AF$19,10^5),PRODUCT(AH$19,10^4),PRODUCT(AJ19,10^3))</f>
        <v>2111000</v>
      </c>
      <c r="AA19" s="31">
        <v>5</v>
      </c>
      <c r="AB19" s="32"/>
      <c r="AD19" s="177">
        <v>2</v>
      </c>
      <c r="AE19" s="180" t="s">
        <v>23</v>
      </c>
      <c r="AF19" s="171">
        <v>1</v>
      </c>
      <c r="AG19" s="183" t="s">
        <v>1</v>
      </c>
      <c r="AH19" s="177">
        <v>1</v>
      </c>
      <c r="AI19" s="180" t="s">
        <v>0</v>
      </c>
      <c r="AJ19" s="24">
        <v>1</v>
      </c>
      <c r="AK19" s="9" t="s">
        <v>4</v>
      </c>
      <c r="AL19" s="25"/>
      <c r="AM19" s="11"/>
      <c r="AN19" s="27"/>
      <c r="AO19" s="2"/>
      <c r="AP19" s="25"/>
      <c r="AQ19" s="4"/>
    </row>
    <row r="20" spans="26:43" ht="13.5" customHeight="1" x14ac:dyDescent="0.4">
      <c r="Z20" s="22">
        <f>SUM(PRODUCT(AD$19,10^6),PRODUCT(AF$19,10^5),PRODUCT(AH$19,10^4),PRODUCT(AJ20,10^3))</f>
        <v>2112000</v>
      </c>
      <c r="AA20" s="31">
        <v>7</v>
      </c>
      <c r="AB20" s="32"/>
      <c r="AD20" s="178"/>
      <c r="AE20" s="181"/>
      <c r="AF20" s="172"/>
      <c r="AG20" s="184"/>
      <c r="AH20" s="178"/>
      <c r="AI20" s="181"/>
      <c r="AJ20" s="24">
        <v>2</v>
      </c>
      <c r="AK20" s="9" t="s">
        <v>12</v>
      </c>
      <c r="AL20" s="25"/>
      <c r="AM20" s="11"/>
      <c r="AN20" s="27"/>
      <c r="AO20" s="2"/>
      <c r="AP20" s="25"/>
      <c r="AQ20" s="4"/>
    </row>
    <row r="21" spans="26:43" ht="13.5" customHeight="1" x14ac:dyDescent="0.4">
      <c r="Z21" s="22">
        <f>SUM(PRODUCT(AD$19,10^6),PRODUCT(AF$19,10^5),PRODUCT(AH$19,10^4),PRODUCT(AJ21,10^3))</f>
        <v>2113000</v>
      </c>
      <c r="AA21" s="31">
        <v>10</v>
      </c>
      <c r="AB21" s="32"/>
      <c r="AD21" s="178"/>
      <c r="AE21" s="181"/>
      <c r="AF21" s="172"/>
      <c r="AG21" s="184"/>
      <c r="AH21" s="178"/>
      <c r="AI21" s="181"/>
      <c r="AJ21" s="24">
        <v>3</v>
      </c>
      <c r="AK21" s="9" t="s">
        <v>13</v>
      </c>
      <c r="AL21" s="25"/>
      <c r="AM21" s="11"/>
      <c r="AN21" s="27"/>
      <c r="AO21" s="2"/>
      <c r="AP21" s="25"/>
      <c r="AQ21" s="4"/>
    </row>
    <row r="22" spans="26:43" ht="13.5" customHeight="1" x14ac:dyDescent="0.4">
      <c r="Z22" s="22">
        <f>SUM(PRODUCT(AD$19,10^6),PRODUCT(AF$19,10^5),PRODUCT(AH$19,10^4),PRODUCT(AJ22,10^3))</f>
        <v>2114000</v>
      </c>
      <c r="AA22" s="33" t="str">
        <f>IF(OR(COUNT(処理対象人員算定調書!AC32)=0,処理対象人員算定調書!AC32&lt;=10),"標準処理型n人槽",処理対象人員算定調書!AC32)</f>
        <v>標準処理型n人槽</v>
      </c>
      <c r="AB22" s="32"/>
      <c r="AD22" s="178"/>
      <c r="AE22" s="181"/>
      <c r="AF22" s="172"/>
      <c r="AG22" s="184"/>
      <c r="AH22" s="179"/>
      <c r="AI22" s="182"/>
      <c r="AJ22" s="24">
        <v>4</v>
      </c>
      <c r="AK22" s="9" t="s">
        <v>5</v>
      </c>
      <c r="AL22" s="25"/>
      <c r="AM22" s="11"/>
      <c r="AN22" s="27"/>
      <c r="AO22" s="2"/>
      <c r="AP22" s="25"/>
      <c r="AQ22" s="4"/>
    </row>
    <row r="23" spans="26:43" ht="13.5" customHeight="1" x14ac:dyDescent="0.4">
      <c r="Z23" s="22">
        <f>SUM(PRODUCT(AD$19,10^6),PRODUCT(AF$19,10^5),PRODUCT(AH$23,10^4),PRODUCT(AJ23,10^3))</f>
        <v>2121000</v>
      </c>
      <c r="AA23" s="31">
        <v>10</v>
      </c>
      <c r="AB23" s="32"/>
      <c r="AD23" s="178"/>
      <c r="AE23" s="181"/>
      <c r="AF23" s="172"/>
      <c r="AG23" s="184"/>
      <c r="AH23" s="177">
        <v>2</v>
      </c>
      <c r="AI23" s="180" t="s">
        <v>3</v>
      </c>
      <c r="AJ23" s="24">
        <v>1</v>
      </c>
      <c r="AK23" s="9" t="s">
        <v>4</v>
      </c>
      <c r="AL23" s="25"/>
      <c r="AM23" s="11"/>
      <c r="AN23" s="27"/>
      <c r="AO23" s="2"/>
      <c r="AP23" s="25"/>
      <c r="AQ23" s="4"/>
    </row>
    <row r="24" spans="26:43" ht="13.5" customHeight="1" x14ac:dyDescent="0.4">
      <c r="Z24" s="22">
        <f>SUM(PRODUCT(AD$19,10^6),PRODUCT(AF$19,10^5),PRODUCT(AH$23,10^4),PRODUCT(AJ24,10^3))</f>
        <v>2122000</v>
      </c>
      <c r="AA24" s="31">
        <v>10</v>
      </c>
      <c r="AB24" s="32"/>
      <c r="AD24" s="178"/>
      <c r="AE24" s="181"/>
      <c r="AF24" s="172"/>
      <c r="AG24" s="184"/>
      <c r="AH24" s="178"/>
      <c r="AI24" s="181"/>
      <c r="AJ24" s="24">
        <v>2</v>
      </c>
      <c r="AK24" s="9" t="s">
        <v>12</v>
      </c>
      <c r="AL24" s="25"/>
      <c r="AM24" s="11"/>
      <c r="AN24" s="27"/>
      <c r="AO24" s="2"/>
      <c r="AP24" s="25"/>
      <c r="AQ24" s="4"/>
    </row>
    <row r="25" spans="26:43" ht="13.5" customHeight="1" x14ac:dyDescent="0.4">
      <c r="Z25" s="22">
        <f>SUM(PRODUCT(AD$19,10^6),PRODUCT(AF$19,10^5),PRODUCT(AH$23,10^4),PRODUCT(AJ25,10^3))</f>
        <v>2123000</v>
      </c>
      <c r="AA25" s="31">
        <v>10</v>
      </c>
      <c r="AB25" s="32"/>
      <c r="AD25" s="178"/>
      <c r="AE25" s="181"/>
      <c r="AF25" s="172"/>
      <c r="AG25" s="184"/>
      <c r="AH25" s="178"/>
      <c r="AI25" s="181"/>
      <c r="AJ25" s="24">
        <v>3</v>
      </c>
      <c r="AK25" s="9" t="s">
        <v>13</v>
      </c>
      <c r="AL25" s="25"/>
      <c r="AM25" s="11"/>
      <c r="AN25" s="27"/>
      <c r="AO25" s="2"/>
      <c r="AP25" s="25"/>
      <c r="AQ25" s="4"/>
    </row>
    <row r="26" spans="26:43" ht="13.5" customHeight="1" x14ac:dyDescent="0.4">
      <c r="Z26" s="22">
        <f>SUM(PRODUCT(AD$19,10^6),PRODUCT(AF$19,10^5),PRODUCT(AH$23,10^4),PRODUCT(AJ26,10^3))</f>
        <v>2124000</v>
      </c>
      <c r="AA26" s="33" t="str">
        <f>IF(OR(COUNT(処理対象人員算定調書!AC32)=0,処理対象人員算定調書!AC32&lt;=10),"標準処理型n人槽",処理対象人員算定調書!AC32)</f>
        <v>標準処理型n人槽</v>
      </c>
      <c r="AB26" s="32"/>
      <c r="AD26" s="178"/>
      <c r="AE26" s="181"/>
      <c r="AF26" s="173"/>
      <c r="AG26" s="185"/>
      <c r="AH26" s="179"/>
      <c r="AI26" s="182"/>
      <c r="AJ26" s="24">
        <v>4</v>
      </c>
      <c r="AK26" s="9" t="s">
        <v>5</v>
      </c>
      <c r="AL26" s="25"/>
      <c r="AM26" s="11"/>
      <c r="AN26" s="27"/>
      <c r="AO26" s="2"/>
      <c r="AP26" s="25"/>
      <c r="AQ26" s="4"/>
    </row>
    <row r="27" spans="26:43" ht="13.5" customHeight="1" x14ac:dyDescent="0.4">
      <c r="Z27" s="22">
        <f>SUM(PRODUCT(AD$19,10^6),PRODUCT(AF$27,10^5),PRODUCT(AH$27,10^4),PRODUCT(AJ$27,10^3),PRODUCT(AL27,10^2))</f>
        <v>2211100</v>
      </c>
      <c r="AA27" s="31">
        <v>7</v>
      </c>
      <c r="AB27" s="32"/>
      <c r="AD27" s="178"/>
      <c r="AE27" s="181"/>
      <c r="AF27" s="171">
        <v>2</v>
      </c>
      <c r="AG27" s="183" t="s">
        <v>2</v>
      </c>
      <c r="AH27" s="177">
        <v>1</v>
      </c>
      <c r="AI27" s="180" t="s">
        <v>0</v>
      </c>
      <c r="AJ27" s="171">
        <v>1</v>
      </c>
      <c r="AK27" s="168" t="s">
        <v>4</v>
      </c>
      <c r="AL27" s="26">
        <v>1</v>
      </c>
      <c r="AM27" s="3" t="s">
        <v>57</v>
      </c>
      <c r="AN27" s="27"/>
      <c r="AO27" s="2"/>
      <c r="AP27" s="25"/>
      <c r="AQ27" s="4"/>
    </row>
    <row r="28" spans="26:43" ht="13.5" customHeight="1" x14ac:dyDescent="0.4">
      <c r="Z28" s="22">
        <f>SUM(PRODUCT(AD$19,10^6),PRODUCT(AF$27,10^5),PRODUCT(AH$27,10^4),PRODUCT(AJ$27,10^3),PRODUCT(AL$28,10^2),PRODUCT(AN$28,10),PRODUCT(AP28,1))</f>
        <v>2211211</v>
      </c>
      <c r="AA28" s="31">
        <v>7</v>
      </c>
      <c r="AB28" s="35">
        <v>5</v>
      </c>
      <c r="AD28" s="178"/>
      <c r="AE28" s="181"/>
      <c r="AF28" s="172"/>
      <c r="AG28" s="184"/>
      <c r="AH28" s="178"/>
      <c r="AI28" s="181"/>
      <c r="AJ28" s="186"/>
      <c r="AK28" s="188"/>
      <c r="AL28" s="171">
        <v>2</v>
      </c>
      <c r="AM28" s="168" t="s">
        <v>58</v>
      </c>
      <c r="AN28" s="171">
        <v>1</v>
      </c>
      <c r="AO28" s="168" t="s">
        <v>14</v>
      </c>
      <c r="AP28" s="25">
        <v>1</v>
      </c>
      <c r="AQ28" s="10" t="s">
        <v>6</v>
      </c>
    </row>
    <row r="29" spans="26:43" ht="13.5" customHeight="1" x14ac:dyDescent="0.4">
      <c r="Z29" s="22">
        <f t="shared" ref="Z29:Z30" si="0">SUM(PRODUCT(AD$19,10^6),PRODUCT(AF$27,10^5),PRODUCT(AH$27,10^4),PRODUCT(AJ$27,10^3),PRODUCT(AL$28,10^2),PRODUCT(AN$28,10),PRODUCT(AP29,1))</f>
        <v>2211212</v>
      </c>
      <c r="AA29" s="31">
        <v>7</v>
      </c>
      <c r="AB29" s="36">
        <v>5</v>
      </c>
      <c r="AD29" s="178"/>
      <c r="AE29" s="181"/>
      <c r="AF29" s="172"/>
      <c r="AG29" s="184"/>
      <c r="AH29" s="178"/>
      <c r="AI29" s="181"/>
      <c r="AJ29" s="186"/>
      <c r="AK29" s="188"/>
      <c r="AL29" s="186"/>
      <c r="AM29" s="188"/>
      <c r="AN29" s="186"/>
      <c r="AO29" s="188"/>
      <c r="AP29" s="25">
        <v>2</v>
      </c>
      <c r="AQ29" s="10" t="s">
        <v>7</v>
      </c>
    </row>
    <row r="30" spans="26:43" ht="13.5" customHeight="1" x14ac:dyDescent="0.4">
      <c r="Z30" s="22">
        <f t="shared" si="0"/>
        <v>2211213</v>
      </c>
      <c r="AA30" s="31">
        <v>7</v>
      </c>
      <c r="AB30" s="32"/>
      <c r="AD30" s="178"/>
      <c r="AE30" s="181"/>
      <c r="AF30" s="172"/>
      <c r="AG30" s="184"/>
      <c r="AH30" s="178"/>
      <c r="AI30" s="181"/>
      <c r="AJ30" s="186"/>
      <c r="AK30" s="188"/>
      <c r="AL30" s="186"/>
      <c r="AM30" s="188"/>
      <c r="AN30" s="187"/>
      <c r="AO30" s="189"/>
      <c r="AP30" s="25">
        <v>3</v>
      </c>
      <c r="AQ30" s="10" t="s">
        <v>8</v>
      </c>
    </row>
    <row r="31" spans="26:43" ht="13.5" customHeight="1" x14ac:dyDescent="0.4">
      <c r="Z31" s="22">
        <f>SUM(PRODUCT(AD$19,10^6),PRODUCT(AF$27,10^5),PRODUCT(AH$27,10^4),PRODUCT(AJ$27,10^3),PRODUCT(AL$28,10^2),PRODUCT(AN$31,10),PRODUCT(AP31,1))</f>
        <v>2211221</v>
      </c>
      <c r="AA31" s="31">
        <v>7</v>
      </c>
      <c r="AB31" s="35">
        <v>5</v>
      </c>
      <c r="AD31" s="178"/>
      <c r="AE31" s="181"/>
      <c r="AF31" s="172"/>
      <c r="AG31" s="184"/>
      <c r="AH31" s="178"/>
      <c r="AI31" s="181"/>
      <c r="AJ31" s="186"/>
      <c r="AK31" s="188"/>
      <c r="AL31" s="186"/>
      <c r="AM31" s="188"/>
      <c r="AN31" s="171">
        <v>2</v>
      </c>
      <c r="AO31" s="168" t="s">
        <v>15</v>
      </c>
      <c r="AP31" s="25">
        <v>1</v>
      </c>
      <c r="AQ31" s="10" t="s">
        <v>9</v>
      </c>
    </row>
    <row r="32" spans="26:43" ht="13.5" customHeight="1" x14ac:dyDescent="0.4">
      <c r="Z32" s="22">
        <f t="shared" ref="Z32:Z33" si="1">SUM(PRODUCT(AD$19,10^6),PRODUCT(AF$27,10^5),PRODUCT(AH$27,10^4),PRODUCT(AJ$27,10^3),PRODUCT(AL$28,10^2),PRODUCT(AN$31,10),PRODUCT(AP32,1))</f>
        <v>2211222</v>
      </c>
      <c r="AA32" s="31">
        <v>7</v>
      </c>
      <c r="AB32" s="36">
        <v>5</v>
      </c>
      <c r="AD32" s="178"/>
      <c r="AE32" s="181"/>
      <c r="AF32" s="172"/>
      <c r="AG32" s="184"/>
      <c r="AH32" s="178"/>
      <c r="AI32" s="181"/>
      <c r="AJ32" s="186"/>
      <c r="AK32" s="188"/>
      <c r="AL32" s="186"/>
      <c r="AM32" s="188"/>
      <c r="AN32" s="186"/>
      <c r="AO32" s="188"/>
      <c r="AP32" s="25">
        <v>2</v>
      </c>
      <c r="AQ32" s="10" t="s">
        <v>10</v>
      </c>
    </row>
    <row r="33" spans="26:43" ht="13.5" customHeight="1" x14ac:dyDescent="0.4">
      <c r="Z33" s="22">
        <f t="shared" si="1"/>
        <v>2211223</v>
      </c>
      <c r="AA33" s="31">
        <v>7</v>
      </c>
      <c r="AB33" s="32"/>
      <c r="AD33" s="178"/>
      <c r="AE33" s="181"/>
      <c r="AF33" s="172"/>
      <c r="AG33" s="184"/>
      <c r="AH33" s="178"/>
      <c r="AI33" s="181"/>
      <c r="AJ33" s="187"/>
      <c r="AK33" s="189"/>
      <c r="AL33" s="187"/>
      <c r="AM33" s="189"/>
      <c r="AN33" s="187"/>
      <c r="AO33" s="189"/>
      <c r="AP33" s="25">
        <v>3</v>
      </c>
      <c r="AQ33" s="10" t="s">
        <v>11</v>
      </c>
    </row>
    <row r="34" spans="26:43" ht="13.5" customHeight="1" x14ac:dyDescent="0.4">
      <c r="Z34" s="22">
        <f>SUM(PRODUCT(AD$19,10^6),PRODUCT(AF$27,10^5),PRODUCT(AH$27,10^4),PRODUCT(AJ34,10^3))</f>
        <v>2212000</v>
      </c>
      <c r="AA34" s="31">
        <v>7</v>
      </c>
      <c r="AB34" s="32"/>
      <c r="AD34" s="178"/>
      <c r="AE34" s="181"/>
      <c r="AF34" s="172"/>
      <c r="AG34" s="184"/>
      <c r="AH34" s="178"/>
      <c r="AI34" s="181"/>
      <c r="AJ34" s="24">
        <v>2</v>
      </c>
      <c r="AK34" s="9" t="s">
        <v>12</v>
      </c>
      <c r="AL34" s="25"/>
      <c r="AM34" s="11"/>
      <c r="AN34" s="27"/>
      <c r="AO34" s="2"/>
      <c r="AP34" s="25"/>
      <c r="AQ34" s="4"/>
    </row>
    <row r="35" spans="26:43" ht="13.5" customHeight="1" x14ac:dyDescent="0.4">
      <c r="Z35" s="22">
        <f>SUM(PRODUCT(AD$19,10^6),PRODUCT(AF$27,10^5),PRODUCT(AH$27,10^4),PRODUCT(AJ35,10^3))</f>
        <v>2213000</v>
      </c>
      <c r="AA35" s="31">
        <v>10</v>
      </c>
      <c r="AB35" s="32"/>
      <c r="AD35" s="178"/>
      <c r="AE35" s="181"/>
      <c r="AF35" s="172"/>
      <c r="AG35" s="184"/>
      <c r="AH35" s="178"/>
      <c r="AI35" s="181"/>
      <c r="AJ35" s="24">
        <v>3</v>
      </c>
      <c r="AK35" s="9" t="s">
        <v>13</v>
      </c>
      <c r="AL35" s="25"/>
      <c r="AM35" s="11"/>
      <c r="AN35" s="27"/>
      <c r="AO35" s="2"/>
      <c r="AP35" s="25"/>
      <c r="AQ35" s="4"/>
    </row>
    <row r="36" spans="26:43" ht="13.5" customHeight="1" x14ac:dyDescent="0.4">
      <c r="Z36" s="22">
        <f>SUM(PRODUCT(AD$19,10^6),PRODUCT(AF$27,10^5),PRODUCT(AH$27,10^4),PRODUCT(AJ36,10^3))</f>
        <v>2214000</v>
      </c>
      <c r="AA36" s="33" t="str">
        <f>IF(OR(COUNT(処理対象人員算定調書!AC32)=0,処理対象人員算定調書!AC32&lt;=10),"標準処理型n人槽",処理対象人員算定調書!AC32)</f>
        <v>標準処理型n人槽</v>
      </c>
      <c r="AB36" s="32"/>
      <c r="AD36" s="178"/>
      <c r="AE36" s="181"/>
      <c r="AF36" s="172"/>
      <c r="AG36" s="184"/>
      <c r="AH36" s="179"/>
      <c r="AI36" s="182"/>
      <c r="AJ36" s="24">
        <v>4</v>
      </c>
      <c r="AK36" s="9" t="s">
        <v>5</v>
      </c>
      <c r="AL36" s="25"/>
      <c r="AM36" s="11"/>
      <c r="AN36" s="27"/>
      <c r="AO36" s="2"/>
      <c r="AP36" s="25"/>
      <c r="AQ36" s="4"/>
    </row>
    <row r="37" spans="26:43" ht="13.5" customHeight="1" x14ac:dyDescent="0.4">
      <c r="Z37" s="22">
        <f>SUM(PRODUCT(AD$19,10^6),PRODUCT(AF$27,10^5),PRODUCT(AH$37,10^4),PRODUCT(AJ37,10^3))</f>
        <v>2221000</v>
      </c>
      <c r="AA37" s="31">
        <v>10</v>
      </c>
      <c r="AB37" s="32"/>
      <c r="AD37" s="178"/>
      <c r="AE37" s="181"/>
      <c r="AF37" s="172"/>
      <c r="AG37" s="184"/>
      <c r="AH37" s="177">
        <v>2</v>
      </c>
      <c r="AI37" s="180" t="s">
        <v>3</v>
      </c>
      <c r="AJ37" s="24">
        <v>1</v>
      </c>
      <c r="AK37" s="9" t="s">
        <v>4</v>
      </c>
      <c r="AL37" s="25"/>
      <c r="AM37" s="11"/>
      <c r="AN37" s="27"/>
      <c r="AO37" s="2"/>
      <c r="AP37" s="25"/>
      <c r="AQ37" s="4"/>
    </row>
    <row r="38" spans="26:43" ht="13.5" customHeight="1" x14ac:dyDescent="0.4">
      <c r="Z38" s="22">
        <f>SUM(PRODUCT(AD$19,10^6),PRODUCT(AF$27,10^5),PRODUCT(AH$37,10^4),PRODUCT(AJ38,10^3))</f>
        <v>2222000</v>
      </c>
      <c r="AA38" s="31">
        <v>10</v>
      </c>
      <c r="AB38" s="32"/>
      <c r="AD38" s="178"/>
      <c r="AE38" s="181"/>
      <c r="AF38" s="172"/>
      <c r="AG38" s="184"/>
      <c r="AH38" s="178"/>
      <c r="AI38" s="181"/>
      <c r="AJ38" s="24">
        <v>2</v>
      </c>
      <c r="AK38" s="9" t="s">
        <v>12</v>
      </c>
      <c r="AL38" s="25"/>
      <c r="AM38" s="11"/>
      <c r="AN38" s="27"/>
      <c r="AO38" s="2"/>
      <c r="AP38" s="25"/>
      <c r="AQ38" s="4"/>
    </row>
    <row r="39" spans="26:43" ht="13.5" customHeight="1" x14ac:dyDescent="0.4">
      <c r="Z39" s="22">
        <f>SUM(PRODUCT(AD$19,10^6),PRODUCT(AF$27,10^5),PRODUCT(AH$37,10^4),PRODUCT(AJ39,10^3))</f>
        <v>2223000</v>
      </c>
      <c r="AA39" s="31">
        <v>10</v>
      </c>
      <c r="AB39" s="32"/>
      <c r="AD39" s="178"/>
      <c r="AE39" s="181"/>
      <c r="AF39" s="172"/>
      <c r="AG39" s="184"/>
      <c r="AH39" s="178"/>
      <c r="AI39" s="181"/>
      <c r="AJ39" s="24">
        <v>3</v>
      </c>
      <c r="AK39" s="9" t="s">
        <v>13</v>
      </c>
      <c r="AL39" s="25"/>
      <c r="AM39" s="11"/>
      <c r="AN39" s="27"/>
      <c r="AO39" s="2"/>
      <c r="AP39" s="25"/>
      <c r="AQ39" s="4"/>
    </row>
    <row r="40" spans="26:43" ht="13.5" customHeight="1" x14ac:dyDescent="0.4">
      <c r="Z40" s="23">
        <f>SUM(PRODUCT(AD$19,10^6),PRODUCT(AF$27,10^5),PRODUCT(AH$37,10^4),PRODUCT(AJ40,10^3))</f>
        <v>2224000</v>
      </c>
      <c r="AA40" s="34" t="str">
        <f>IF(OR(COUNT(処理対象人員算定調書!AC32)=0,処理対象人員算定調書!AC32&lt;=10),"標準処理型n人槽",処理対象人員算定調書!AC32)</f>
        <v>標準処理型n人槽</v>
      </c>
      <c r="AB40" s="14"/>
      <c r="AD40" s="179"/>
      <c r="AE40" s="182"/>
      <c r="AF40" s="173"/>
      <c r="AG40" s="185"/>
      <c r="AH40" s="179"/>
      <c r="AI40" s="182"/>
      <c r="AJ40" s="24">
        <v>4</v>
      </c>
      <c r="AK40" s="9" t="s">
        <v>5</v>
      </c>
      <c r="AL40" s="25"/>
      <c r="AM40" s="11"/>
      <c r="AN40" s="27"/>
      <c r="AO40" s="2"/>
      <c r="AP40" s="25"/>
      <c r="AQ40" s="4"/>
    </row>
  </sheetData>
  <sheetProtection algorithmName="SHA-512" hashValue="0LQd1wBuXeC2AAVRxDd7nu1jziw5gZy/rLF9IDZwzHQkf42dsB8vOK76qrhXJ9NoHlshERoTaA/a/zDyQplTVA==" saltValue="AcKH8geUnSBOvXZa/G/dUA==" spinCount="100000" sheet="1" objects="1" scenarios="1"/>
  <mergeCells count="60">
    <mergeCell ref="AN31:AN33"/>
    <mergeCell ref="AO28:AO30"/>
    <mergeCell ref="AO31:AO33"/>
    <mergeCell ref="AI19:AI22"/>
    <mergeCell ref="AH23:AH26"/>
    <mergeCell ref="AI23:AI26"/>
    <mergeCell ref="AI27:AI36"/>
    <mergeCell ref="AJ27:AJ33"/>
    <mergeCell ref="AK27:AK33"/>
    <mergeCell ref="AL28:AL33"/>
    <mergeCell ref="AM28:AM33"/>
    <mergeCell ref="AG19:AG26"/>
    <mergeCell ref="AH19:AH22"/>
    <mergeCell ref="AI3:AI6"/>
    <mergeCell ref="AI7:AI10"/>
    <mergeCell ref="AN28:AN30"/>
    <mergeCell ref="AI11:AI14"/>
    <mergeCell ref="AD19:AD40"/>
    <mergeCell ref="AE19:AE40"/>
    <mergeCell ref="AF3:AF10"/>
    <mergeCell ref="AG3:AG10"/>
    <mergeCell ref="AI37:AI40"/>
    <mergeCell ref="AF11:AF18"/>
    <mergeCell ref="AG11:AG18"/>
    <mergeCell ref="AH3:AH6"/>
    <mergeCell ref="AF27:AF40"/>
    <mergeCell ref="AG27:AG40"/>
    <mergeCell ref="AH27:AH36"/>
    <mergeCell ref="AH37:AH40"/>
    <mergeCell ref="AH7:AH10"/>
    <mergeCell ref="AH11:AH14"/>
    <mergeCell ref="AH15:AH18"/>
    <mergeCell ref="AF19:AF26"/>
    <mergeCell ref="B2:F2"/>
    <mergeCell ref="H4:I4"/>
    <mergeCell ref="H2:I2"/>
    <mergeCell ref="Z2:AB2"/>
    <mergeCell ref="AI15:AI18"/>
    <mergeCell ref="AD3:AD18"/>
    <mergeCell ref="AE3:AE18"/>
    <mergeCell ref="K2:X2"/>
    <mergeCell ref="W3:X3"/>
    <mergeCell ref="U3:V3"/>
    <mergeCell ref="S3:T3"/>
    <mergeCell ref="Q3:R3"/>
    <mergeCell ref="O3:P3"/>
    <mergeCell ref="AD2:AQ2"/>
    <mergeCell ref="M3:N3"/>
    <mergeCell ref="K3:L3"/>
    <mergeCell ref="K4:X4"/>
    <mergeCell ref="K6:N6"/>
    <mergeCell ref="K7:N7"/>
    <mergeCell ref="K8:N8"/>
    <mergeCell ref="K9:N9"/>
    <mergeCell ref="R13:X13"/>
    <mergeCell ref="R12:X12"/>
    <mergeCell ref="R11:X11"/>
    <mergeCell ref="K11:Q11"/>
    <mergeCell ref="K12:Q12"/>
    <mergeCell ref="K13:Q13"/>
  </mergeCells>
  <phoneticPr fontId="1"/>
  <printOptions horizontalCentered="1"/>
  <pageMargins left="0.39370078740157483" right="0.39370078740157483" top="0.78740157480314965" bottom="0.78740157480314965" header="0.19685039370078741" footer="0.19685039370078741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2:BP90"/>
  <sheetViews>
    <sheetView showGridLines="0" workbookViewId="0"/>
  </sheetViews>
  <sheetFormatPr defaultColWidth="2.25" defaultRowHeight="13.5" customHeight="1" x14ac:dyDescent="0.4"/>
  <cols>
    <col min="1" max="16384" width="2.25" style="37"/>
  </cols>
  <sheetData>
    <row r="2" spans="2:68" ht="13.5" customHeight="1" x14ac:dyDescent="0.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2:68" ht="13.5" customHeight="1" x14ac:dyDescent="0.4">
      <c r="B3" s="38"/>
      <c r="C3" s="200" t="s">
        <v>62</v>
      </c>
      <c r="D3" s="200"/>
      <c r="E3" s="200"/>
      <c r="F3" s="200"/>
      <c r="G3" s="200"/>
      <c r="H3" s="38"/>
      <c r="I3" s="38"/>
      <c r="J3" s="38"/>
      <c r="K3" s="38"/>
      <c r="L3" s="38"/>
      <c r="M3" s="38"/>
      <c r="N3" s="38"/>
      <c r="O3" s="38"/>
      <c r="P3" s="38"/>
      <c r="Q3" s="202" t="s">
        <v>80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38"/>
    </row>
    <row r="4" spans="2:68" ht="13.5" customHeight="1" x14ac:dyDescent="0.4">
      <c r="B4" s="38"/>
      <c r="C4" s="200"/>
      <c r="D4" s="200"/>
      <c r="E4" s="200"/>
      <c r="F4" s="200"/>
      <c r="G4" s="200"/>
      <c r="H4" s="38"/>
      <c r="I4" s="38"/>
      <c r="J4" s="38"/>
      <c r="K4" s="38"/>
      <c r="L4" s="38"/>
      <c r="M4" s="38"/>
      <c r="N4" s="38"/>
      <c r="O4" s="38"/>
      <c r="P4" s="38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38"/>
    </row>
    <row r="5" spans="2:68" ht="13.5" customHeight="1" x14ac:dyDescent="0.4">
      <c r="B5" s="38"/>
      <c r="C5" s="190"/>
      <c r="D5" s="190"/>
      <c r="E5" s="190"/>
      <c r="F5" s="190"/>
      <c r="G5" s="190"/>
      <c r="H5" s="38"/>
      <c r="I5" s="38"/>
      <c r="J5" s="38"/>
      <c r="K5" s="38"/>
      <c r="L5" s="38"/>
      <c r="M5" s="38"/>
      <c r="N5" s="38"/>
      <c r="O5" s="38"/>
      <c r="P5" s="38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38"/>
    </row>
    <row r="6" spans="2:68" ht="13.5" customHeight="1" x14ac:dyDescent="0.4">
      <c r="B6" s="38"/>
      <c r="C6" s="190"/>
      <c r="D6" s="190"/>
      <c r="E6" s="190"/>
      <c r="F6" s="190"/>
      <c r="G6" s="190"/>
      <c r="H6" s="38"/>
      <c r="I6" s="38"/>
      <c r="J6" s="38"/>
      <c r="K6" s="38"/>
      <c r="L6" s="38"/>
      <c r="M6" s="38"/>
      <c r="N6" s="38"/>
      <c r="O6" s="38"/>
      <c r="P6" s="38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38"/>
    </row>
    <row r="7" spans="2:68" ht="13.5" customHeight="1" x14ac:dyDescent="0.4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8"/>
    </row>
    <row r="8" spans="2:68" ht="13.5" customHeight="1" x14ac:dyDescent="0.4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8"/>
    </row>
    <row r="9" spans="2:68" ht="13.5" customHeight="1" x14ac:dyDescent="0.4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38"/>
    </row>
    <row r="10" spans="2:68" ht="13.5" customHeight="1" x14ac:dyDescent="0.4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</row>
    <row r="12" spans="2:68" ht="13.5" customHeight="1" x14ac:dyDescent="0.4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</row>
    <row r="13" spans="2:68" ht="13.5" customHeight="1" x14ac:dyDescent="0.4">
      <c r="B13" s="38"/>
      <c r="C13" s="203" t="s">
        <v>64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204"/>
      <c r="O13" s="204"/>
      <c r="P13" s="38"/>
      <c r="Q13" s="202" t="s">
        <v>81</v>
      </c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38"/>
    </row>
    <row r="14" spans="2:68" ht="13.5" customHeight="1" x14ac:dyDescent="0.4">
      <c r="B14" s="38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204"/>
      <c r="O14" s="204"/>
      <c r="P14" s="38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38"/>
    </row>
    <row r="15" spans="2:68" ht="13.5" customHeight="1" x14ac:dyDescent="0.4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38"/>
    </row>
    <row r="16" spans="2:68" ht="13.5" customHeight="1" x14ac:dyDescent="0.4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38"/>
    </row>
    <row r="17" spans="2:68" ht="13.5" customHeight="1" x14ac:dyDescent="0.4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38"/>
    </row>
    <row r="18" spans="2:68" ht="13.5" customHeight="1" x14ac:dyDescent="0.4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38"/>
    </row>
    <row r="19" spans="2:68" ht="13.5" customHeight="1" x14ac:dyDescent="0.4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38"/>
    </row>
    <row r="20" spans="2:68" ht="13.5" customHeight="1" x14ac:dyDescent="0.4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2" spans="2:68" ht="13.5" customHeight="1" x14ac:dyDescent="0.4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2:68" ht="13.5" customHeight="1" x14ac:dyDescent="0.4">
      <c r="B23" s="38"/>
      <c r="C23" s="201" t="s">
        <v>63</v>
      </c>
      <c r="D23" s="201"/>
      <c r="E23" s="201"/>
      <c r="F23" s="201"/>
      <c r="G23" s="201"/>
      <c r="H23" s="201" t="s">
        <v>65</v>
      </c>
      <c r="I23" s="201"/>
      <c r="J23" s="201"/>
      <c r="K23" s="201"/>
      <c r="L23" s="201"/>
      <c r="M23" s="38"/>
      <c r="N23" s="38"/>
      <c r="O23" s="38"/>
      <c r="P23" s="38"/>
      <c r="Q23" s="202" t="s">
        <v>81</v>
      </c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38"/>
    </row>
    <row r="24" spans="2:68" ht="13.5" customHeight="1" x14ac:dyDescent="0.4">
      <c r="B24" s="38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38"/>
      <c r="N24" s="38"/>
      <c r="O24" s="38"/>
      <c r="P24" s="38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38"/>
    </row>
    <row r="25" spans="2:68" ht="13.5" customHeight="1" x14ac:dyDescent="0.4">
      <c r="B25" s="38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38"/>
      <c r="N25" s="38"/>
      <c r="O25" s="38"/>
      <c r="P25" s="38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38"/>
    </row>
    <row r="26" spans="2:68" ht="13.5" customHeight="1" x14ac:dyDescent="0.4">
      <c r="B26" s="38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38"/>
      <c r="N26" s="38"/>
      <c r="O26" s="38"/>
      <c r="P26" s="38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38"/>
    </row>
    <row r="27" spans="2:68" ht="13.5" customHeight="1" x14ac:dyDescent="0.4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38"/>
    </row>
    <row r="28" spans="2:68" ht="13.5" customHeight="1" x14ac:dyDescent="0.4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38"/>
    </row>
    <row r="29" spans="2:68" ht="13.5" customHeight="1" x14ac:dyDescent="0.4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38"/>
    </row>
    <row r="30" spans="2:68" ht="13.5" customHeight="1" x14ac:dyDescent="0.4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2" spans="2:68" ht="13.5" customHeight="1" x14ac:dyDescent="0.4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2:68" ht="13.5" customHeight="1" x14ac:dyDescent="0.4">
      <c r="B33" s="38"/>
      <c r="C33" s="191" t="s">
        <v>66</v>
      </c>
      <c r="D33" s="191"/>
      <c r="E33" s="191"/>
      <c r="F33" s="191"/>
      <c r="G33" s="191"/>
      <c r="H33" s="38"/>
      <c r="I33" s="38"/>
      <c r="J33" s="38"/>
      <c r="K33" s="38"/>
      <c r="L33" s="38"/>
      <c r="M33" s="38"/>
      <c r="N33" s="38"/>
      <c r="O33" s="38"/>
      <c r="P33" s="38"/>
      <c r="Q33" s="202" t="s">
        <v>82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38"/>
    </row>
    <row r="34" spans="2:68" ht="13.5" customHeight="1" x14ac:dyDescent="0.4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38"/>
    </row>
    <row r="35" spans="2:68" ht="13.5" customHeight="1" x14ac:dyDescent="0.4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38"/>
    </row>
    <row r="36" spans="2:68" ht="13.5" customHeight="1" x14ac:dyDescent="0.4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38"/>
    </row>
    <row r="37" spans="2:68" ht="13.5" customHeight="1" x14ac:dyDescent="0.4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38"/>
    </row>
    <row r="38" spans="2:68" ht="13.5" customHeight="1" x14ac:dyDescent="0.4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38"/>
    </row>
    <row r="39" spans="2:68" ht="13.5" customHeight="1" x14ac:dyDescent="0.4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38"/>
    </row>
    <row r="40" spans="2:68" ht="13.5" customHeight="1" x14ac:dyDescent="0.4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2" spans="2:68" ht="13.5" customHeight="1" x14ac:dyDescent="0.4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</row>
    <row r="43" spans="2:68" ht="13.5" customHeight="1" x14ac:dyDescent="0.4">
      <c r="B43" s="38"/>
      <c r="C43" s="201" t="s">
        <v>77</v>
      </c>
      <c r="D43" s="201"/>
      <c r="E43" s="201"/>
      <c r="F43" s="201"/>
      <c r="G43" s="201"/>
      <c r="H43" s="38"/>
      <c r="I43" s="38"/>
      <c r="J43" s="38"/>
      <c r="K43" s="38"/>
      <c r="L43" s="38"/>
      <c r="M43" s="38"/>
      <c r="N43" s="38"/>
      <c r="O43" s="38"/>
      <c r="P43" s="38"/>
      <c r="Q43" s="202" t="s">
        <v>83</v>
      </c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38"/>
    </row>
    <row r="44" spans="2:68" ht="13.5" customHeight="1" x14ac:dyDescent="0.4">
      <c r="B44" s="38"/>
      <c r="C44" s="201"/>
      <c r="D44" s="201"/>
      <c r="E44" s="201"/>
      <c r="F44" s="201"/>
      <c r="G44" s="201"/>
      <c r="H44" s="38"/>
      <c r="I44" s="38"/>
      <c r="J44" s="38"/>
      <c r="K44" s="38"/>
      <c r="L44" s="38"/>
      <c r="M44" s="38"/>
      <c r="N44" s="38"/>
      <c r="O44" s="38"/>
      <c r="P44" s="38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38"/>
    </row>
    <row r="45" spans="2:68" ht="13.5" customHeight="1" x14ac:dyDescent="0.4">
      <c r="B45" s="38"/>
      <c r="C45" s="190"/>
      <c r="D45" s="190"/>
      <c r="E45" s="190"/>
      <c r="F45" s="190"/>
      <c r="G45" s="190"/>
      <c r="H45" s="38"/>
      <c r="I45" s="38"/>
      <c r="J45" s="38"/>
      <c r="K45" s="38"/>
      <c r="L45" s="38"/>
      <c r="M45" s="38"/>
      <c r="N45" s="38"/>
      <c r="O45" s="38"/>
      <c r="P45" s="38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38"/>
    </row>
    <row r="46" spans="2:68" ht="13.5" customHeight="1" x14ac:dyDescent="0.4">
      <c r="B46" s="38"/>
      <c r="C46" s="190"/>
      <c r="D46" s="190"/>
      <c r="E46" s="190"/>
      <c r="F46" s="190"/>
      <c r="G46" s="190"/>
      <c r="H46" s="38"/>
      <c r="I46" s="38"/>
      <c r="J46" s="38"/>
      <c r="K46" s="38"/>
      <c r="L46" s="38"/>
      <c r="M46" s="38"/>
      <c r="N46" s="38"/>
      <c r="O46" s="38"/>
      <c r="P46" s="38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38"/>
    </row>
    <row r="47" spans="2:68" ht="13.5" customHeight="1" x14ac:dyDescent="0.4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38"/>
    </row>
    <row r="48" spans="2:68" ht="13.5" customHeight="1" x14ac:dyDescent="0.4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38"/>
    </row>
    <row r="49" spans="2:68" ht="13.5" customHeight="1" x14ac:dyDescent="0.4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38"/>
    </row>
    <row r="50" spans="2:68" ht="13.5" customHeight="1" x14ac:dyDescent="0.4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</row>
    <row r="52" spans="2:68" ht="13.5" customHeight="1" x14ac:dyDescent="0.4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</row>
    <row r="53" spans="2:68" ht="13.5" customHeight="1" x14ac:dyDescent="0.4">
      <c r="B53" s="38"/>
      <c r="C53" s="191" t="s">
        <v>76</v>
      </c>
      <c r="D53" s="191"/>
      <c r="E53" s="191"/>
      <c r="F53" s="191"/>
      <c r="G53" s="191"/>
      <c r="H53" s="38"/>
      <c r="I53" s="38"/>
      <c r="J53" s="38"/>
      <c r="K53" s="38"/>
      <c r="L53" s="38"/>
      <c r="M53" s="38"/>
      <c r="N53" s="38"/>
      <c r="O53" s="38"/>
      <c r="P53" s="38"/>
      <c r="Q53" s="202" t="s">
        <v>83</v>
      </c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38"/>
    </row>
    <row r="54" spans="2:68" ht="13.5" customHeight="1" x14ac:dyDescent="0.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38"/>
    </row>
    <row r="55" spans="2:68" ht="13.5" customHeight="1" x14ac:dyDescent="0.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38"/>
    </row>
    <row r="56" spans="2:68" ht="13.5" customHeight="1" x14ac:dyDescent="0.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38"/>
    </row>
    <row r="57" spans="2:68" ht="13.5" customHeight="1" x14ac:dyDescent="0.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38"/>
    </row>
    <row r="58" spans="2:68" ht="13.5" customHeight="1" x14ac:dyDescent="0.4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38"/>
    </row>
    <row r="59" spans="2:68" ht="13.5" customHeight="1" x14ac:dyDescent="0.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38"/>
    </row>
    <row r="60" spans="2:68" ht="13.5" customHeight="1" x14ac:dyDescent="0.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  <row r="62" spans="2:68" ht="13.5" customHeight="1" x14ac:dyDescent="0.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</row>
    <row r="63" spans="2:68" ht="13.5" customHeight="1" x14ac:dyDescent="0.4">
      <c r="B63" s="38"/>
      <c r="C63" s="200" t="s">
        <v>67</v>
      </c>
      <c r="D63" s="200"/>
      <c r="E63" s="200"/>
      <c r="F63" s="200"/>
      <c r="G63" s="200"/>
      <c r="H63" s="200"/>
      <c r="I63" s="200"/>
      <c r="J63" s="38"/>
      <c r="K63" s="38"/>
      <c r="L63" s="38"/>
      <c r="M63" s="38"/>
      <c r="N63" s="38"/>
      <c r="O63" s="38"/>
      <c r="P63" s="38"/>
      <c r="Q63" s="202" t="s">
        <v>84</v>
      </c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38"/>
    </row>
    <row r="64" spans="2:68" ht="13.5" customHeight="1" x14ac:dyDescent="0.4">
      <c r="B64" s="38"/>
      <c r="C64" s="200"/>
      <c r="D64" s="200"/>
      <c r="E64" s="200"/>
      <c r="F64" s="200"/>
      <c r="G64" s="200"/>
      <c r="H64" s="200"/>
      <c r="I64" s="200"/>
      <c r="J64" s="38"/>
      <c r="K64" s="38"/>
      <c r="L64" s="38"/>
      <c r="M64" s="38"/>
      <c r="N64" s="38"/>
      <c r="O64" s="38"/>
      <c r="P64" s="38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38"/>
    </row>
    <row r="65" spans="2:68" ht="13.5" customHeight="1" x14ac:dyDescent="0.4">
      <c r="B65" s="38"/>
      <c r="C65" s="190"/>
      <c r="D65" s="190"/>
      <c r="E65" s="190"/>
      <c r="F65" s="190"/>
      <c r="G65" s="190"/>
      <c r="H65" s="190"/>
      <c r="I65" s="190"/>
      <c r="J65" s="38"/>
      <c r="K65" s="38"/>
      <c r="L65" s="38"/>
      <c r="M65" s="38"/>
      <c r="N65" s="38"/>
      <c r="O65" s="38"/>
      <c r="P65" s="38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38"/>
    </row>
    <row r="66" spans="2:68" ht="13.5" customHeight="1" x14ac:dyDescent="0.4">
      <c r="B66" s="38"/>
      <c r="C66" s="190"/>
      <c r="D66" s="190"/>
      <c r="E66" s="190"/>
      <c r="F66" s="190"/>
      <c r="G66" s="190"/>
      <c r="H66" s="190"/>
      <c r="I66" s="190"/>
      <c r="J66" s="38"/>
      <c r="K66" s="38"/>
      <c r="L66" s="38"/>
      <c r="M66" s="38"/>
      <c r="N66" s="38"/>
      <c r="O66" s="38"/>
      <c r="P66" s="38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38"/>
    </row>
    <row r="67" spans="2:68" ht="13.5" customHeight="1" x14ac:dyDescent="0.4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38"/>
    </row>
    <row r="68" spans="2:68" ht="13.5" customHeight="1" x14ac:dyDescent="0.4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38"/>
    </row>
    <row r="69" spans="2:68" ht="13.5" customHeight="1" x14ac:dyDescent="0.4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38"/>
    </row>
    <row r="70" spans="2:68" ht="13.5" customHeight="1" x14ac:dyDescent="0.4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</row>
    <row r="72" spans="2:68" ht="13.5" customHeight="1" x14ac:dyDescent="0.4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</row>
    <row r="73" spans="2:68" ht="13.5" customHeight="1" x14ac:dyDescent="0.4">
      <c r="B73" s="38"/>
      <c r="C73" s="192" t="s">
        <v>68</v>
      </c>
      <c r="D73" s="193"/>
      <c r="E73" s="193"/>
      <c r="F73" s="193"/>
      <c r="G73" s="193"/>
      <c r="H73" s="193"/>
      <c r="I73" s="194"/>
      <c r="J73" s="198" t="s">
        <v>70</v>
      </c>
      <c r="K73" s="199"/>
      <c r="L73" s="199"/>
      <c r="M73" s="199"/>
      <c r="N73" s="199"/>
      <c r="O73" s="199"/>
      <c r="P73" s="38"/>
      <c r="Q73" s="202" t="s">
        <v>85</v>
      </c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38"/>
    </row>
    <row r="74" spans="2:68" ht="13.5" customHeight="1" x14ac:dyDescent="0.4">
      <c r="B74" s="38"/>
      <c r="C74" s="192"/>
      <c r="D74" s="193"/>
      <c r="E74" s="193"/>
      <c r="F74" s="193"/>
      <c r="G74" s="193"/>
      <c r="H74" s="193"/>
      <c r="I74" s="194"/>
      <c r="J74" s="198"/>
      <c r="K74" s="199"/>
      <c r="L74" s="199"/>
      <c r="M74" s="199"/>
      <c r="N74" s="199"/>
      <c r="O74" s="199"/>
      <c r="P74" s="38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38"/>
    </row>
    <row r="75" spans="2:68" ht="13.5" customHeight="1" x14ac:dyDescent="0.4">
      <c r="B75" s="38"/>
      <c r="C75" s="195" t="s">
        <v>69</v>
      </c>
      <c r="D75" s="196"/>
      <c r="E75" s="196"/>
      <c r="F75" s="196"/>
      <c r="G75" s="196"/>
      <c r="H75" s="196"/>
      <c r="I75" s="197"/>
      <c r="J75" s="198"/>
      <c r="K75" s="199"/>
      <c r="L75" s="199"/>
      <c r="M75" s="199"/>
      <c r="N75" s="199"/>
      <c r="O75" s="199"/>
      <c r="P75" s="38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38"/>
    </row>
    <row r="76" spans="2:68" ht="13.5" customHeight="1" x14ac:dyDescent="0.4">
      <c r="B76" s="38"/>
      <c r="C76" s="195"/>
      <c r="D76" s="196"/>
      <c r="E76" s="196"/>
      <c r="F76" s="196"/>
      <c r="G76" s="196"/>
      <c r="H76" s="196"/>
      <c r="I76" s="197"/>
      <c r="J76" s="198"/>
      <c r="K76" s="199"/>
      <c r="L76" s="199"/>
      <c r="M76" s="199"/>
      <c r="N76" s="199"/>
      <c r="O76" s="199"/>
      <c r="P76" s="38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38"/>
    </row>
    <row r="77" spans="2:68" ht="13.5" customHeight="1" x14ac:dyDescent="0.4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38"/>
    </row>
    <row r="78" spans="2:68" ht="13.5" customHeight="1" x14ac:dyDescent="0.4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38"/>
    </row>
    <row r="79" spans="2:68" ht="13.5" customHeight="1" x14ac:dyDescent="0.4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38"/>
    </row>
    <row r="80" spans="2:68" ht="13.5" customHeight="1" x14ac:dyDescent="0.4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</row>
    <row r="82" spans="2:68" ht="13.5" customHeight="1" x14ac:dyDescent="0.4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</row>
    <row r="83" spans="2:68" ht="13.5" customHeight="1" x14ac:dyDescent="0.4">
      <c r="B83" s="38"/>
      <c r="C83" s="200" t="s">
        <v>71</v>
      </c>
      <c r="D83" s="200"/>
      <c r="E83" s="200"/>
      <c r="F83" s="200"/>
      <c r="G83" s="200"/>
      <c r="H83" s="200"/>
      <c r="I83" s="200"/>
      <c r="J83" s="38"/>
      <c r="K83" s="38"/>
      <c r="L83" s="38"/>
      <c r="M83" s="38"/>
      <c r="N83" s="38"/>
      <c r="O83" s="38"/>
      <c r="P83" s="38"/>
      <c r="Q83" s="202" t="s">
        <v>85</v>
      </c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38"/>
    </row>
    <row r="84" spans="2:68" ht="13.5" customHeight="1" x14ac:dyDescent="0.4">
      <c r="B84" s="38"/>
      <c r="C84" s="200"/>
      <c r="D84" s="200"/>
      <c r="E84" s="200"/>
      <c r="F84" s="200"/>
      <c r="G84" s="200"/>
      <c r="H84" s="200"/>
      <c r="I84" s="200"/>
      <c r="J84" s="38"/>
      <c r="K84" s="38"/>
      <c r="L84" s="38"/>
      <c r="M84" s="38"/>
      <c r="N84" s="38"/>
      <c r="O84" s="38"/>
      <c r="P84" s="38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38"/>
    </row>
    <row r="85" spans="2:68" ht="13.5" customHeight="1" x14ac:dyDescent="0.4">
      <c r="B85" s="38"/>
      <c r="C85" s="190"/>
      <c r="D85" s="190"/>
      <c r="E85" s="190"/>
      <c r="F85" s="190"/>
      <c r="G85" s="190"/>
      <c r="H85" s="190"/>
      <c r="I85" s="190"/>
      <c r="J85" s="38"/>
      <c r="K85" s="38"/>
      <c r="L85" s="38"/>
      <c r="M85" s="38"/>
      <c r="N85" s="38"/>
      <c r="O85" s="38"/>
      <c r="P85" s="38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38"/>
    </row>
    <row r="86" spans="2:68" ht="13.5" customHeight="1" x14ac:dyDescent="0.4">
      <c r="B86" s="38"/>
      <c r="C86" s="190"/>
      <c r="D86" s="190"/>
      <c r="E86" s="190"/>
      <c r="F86" s="190"/>
      <c r="G86" s="190"/>
      <c r="H86" s="190"/>
      <c r="I86" s="190"/>
      <c r="J86" s="38"/>
      <c r="K86" s="38"/>
      <c r="L86" s="38"/>
      <c r="M86" s="38"/>
      <c r="N86" s="38"/>
      <c r="O86" s="38"/>
      <c r="P86" s="38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38"/>
    </row>
    <row r="87" spans="2:68" ht="13.5" customHeight="1" x14ac:dyDescent="0.4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38"/>
    </row>
    <row r="88" spans="2:68" ht="13.5" customHeight="1" x14ac:dyDescent="0.4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38"/>
    </row>
    <row r="89" spans="2:68" ht="13.5" customHeight="1" x14ac:dyDescent="0.4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38"/>
    </row>
    <row r="90" spans="2:68" ht="13.5" customHeight="1" x14ac:dyDescent="0.4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</row>
  </sheetData>
  <sheetProtection algorithmName="SHA-512" hashValue="YAEl9rzwhT30+zdPVEqqI2jLEFwl5+8iruik2QpgZRM2URGPcmh34D0V/CSTg5xBXhp6MD9ZQmRE/RU3t0IU7A==" saltValue="VQWCB2pdxgWyo/pPiYnLSw==" spinCount="100000" sheet="1" objects="1" scenarios="1"/>
  <mergeCells count="27">
    <mergeCell ref="Q73:BO79"/>
    <mergeCell ref="Q83:BO89"/>
    <mergeCell ref="Q3:BO9"/>
    <mergeCell ref="Q13:BO19"/>
    <mergeCell ref="C13:O14"/>
    <mergeCell ref="Q23:BO29"/>
    <mergeCell ref="Q33:BO39"/>
    <mergeCell ref="C3:G4"/>
    <mergeCell ref="C5:G6"/>
    <mergeCell ref="Q43:BO49"/>
    <mergeCell ref="Q53:BO59"/>
    <mergeCell ref="Q63:BO69"/>
    <mergeCell ref="C63:I64"/>
    <mergeCell ref="C65:I66"/>
    <mergeCell ref="C23:G24"/>
    <mergeCell ref="C25:G26"/>
    <mergeCell ref="H23:L24"/>
    <mergeCell ref="H25:L26"/>
    <mergeCell ref="C33:G33"/>
    <mergeCell ref="C43:G44"/>
    <mergeCell ref="C45:G46"/>
    <mergeCell ref="C85:I86"/>
    <mergeCell ref="C53:G53"/>
    <mergeCell ref="C73:I74"/>
    <mergeCell ref="C75:I76"/>
    <mergeCell ref="J73:O76"/>
    <mergeCell ref="C83:I8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処理対象人員算定調書</vt:lpstr>
      <vt:lpstr>記載例</vt:lpstr>
      <vt:lpstr>記載例（非表示）</vt:lpstr>
      <vt:lpstr>基礎情報（非表示）</vt:lpstr>
      <vt:lpstr>条件付書式設定（非表示）</vt:lpstr>
      <vt:lpstr>記載例!Print_Area</vt:lpstr>
      <vt:lpstr>'記載例（非表示）'!Print_Area</vt:lpstr>
      <vt:lpstr>処理対象人員算定調書!Print_Area</vt:lpstr>
      <vt:lpstr>既存住宅〔現住〕</vt:lpstr>
      <vt:lpstr>更新</vt:lpstr>
      <vt:lpstr>高度処理型5人槽</vt:lpstr>
      <vt:lpstr>使用なし</vt:lpstr>
      <vt:lpstr>人槽符号表</vt:lpstr>
      <vt:lpstr>標準処理型5人槽</vt:lpstr>
      <vt:lpstr>連鎖式選択肢</vt:lpstr>
    </vt:vector>
  </TitlesOfParts>
  <Company>花巻市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花巻市</dc:creator>
  <cp:lastModifiedBy>花巻市</cp:lastModifiedBy>
  <cp:lastPrinted>2020-05-19T06:52:48Z</cp:lastPrinted>
  <dcterms:created xsi:type="dcterms:W3CDTF">2019-09-20T06:24:39Z</dcterms:created>
  <dcterms:modified xsi:type="dcterms:W3CDTF">2020-05-19T06:55:29Z</dcterms:modified>
</cp:coreProperties>
</file>