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usr01\homefolder$\kazuyuki1969\Desktop\【岩手県市町村課】公営企業に係る経営比較分析表（令和元年度）の分析等について\財政課提出\"/>
    </mc:Choice>
  </mc:AlternateContent>
  <workbookProtection workbookAlgorithmName="SHA-512" workbookHashValue="zdbBEa8LqebhgMyujUzL3Nfy5Bd2ti3YCOT8ckutOM9J6a23mmSFWajYivdwwxj5Twl7NYbZmg75Q2p+mpSiAg==" workbookSaltValue="PMSWpwqoIsjERTfUVFwy6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I10" i="4"/>
  <c r="B10" i="4"/>
  <c r="BB8" i="4"/>
  <c r="AL8" i="4"/>
  <c r="AD8" i="4"/>
  <c r="W8" i="4"/>
  <c r="P8" i="4"/>
  <c r="I8" i="4"/>
  <c r="B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<sst xmlns="http://schemas.openxmlformats.org/spreadsheetml/2006/main" count="247" uniqueCount="120">
  <si>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</si>
  <si>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</si>
  <si>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</si>
  <si>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</si>
  <si>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</si>
  <si>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</si>
  <si>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</si>
  <si>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</si>
  <si>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</si>
  <si>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</si>
  <si>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</si>
  <si>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</si>
  <si>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</si>
  <si>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</si>
  <si>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</si>
  <si>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</si>
  <si>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</si>
  <si>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</si>
  <si>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</si>
  <si>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</si>
  <si>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</si>
  <si>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</si>
  <si>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</si>
  <si>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</si>
  <si>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</si>
  <si>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</si>
  <si>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</si>
  <si>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</si>
  <si>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</si>
  <si>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</si>
  <si>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</si>
  <si>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</si>
  <si>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</si>
  <si>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</si>
  <si>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</si>
  <si>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</si>
  <si>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</si>
  <si>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</si>
  <si>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</si>
  <si>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</si>
  <si>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</si>
  <si>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</si>
  <si>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</si>
  <si>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</si>
  <si>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</si>
  <si>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</si>
  <si>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</si>
  <si>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</si>
  <si>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</si>
  <si>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</si>
  <si>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</si>
  <si>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</si>
  <si>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</si>
  <si>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</si>
  <si>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</si>
  <si>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</si>
  <si>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</si>
  <si>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</si>
  <si>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</si>
  <si>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</si>
  <si>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</si>
  <si>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</si>
  <si>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</si>
  <si>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</si>
  <si>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</si>
  <si>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</si>
  <si>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</si>
  <si>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</si>
  <si>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</si>
  <si>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</si>
  <si>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</si>
  <si>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</si>
  <si>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</si>
  <si>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</si>
  <si>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</si>
  <si>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</si>
  <si>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</si>
  <si>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</si>
  <si>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</si>
  <si>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</si>
  <si>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</si>
  <si>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</si>
  <si>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</si>
  <si>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</si>
  <si>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</si>
  <si>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</si>
  <si>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</si>
  <si>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</si>
  <si>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</si>
  <si>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</si>
  <si>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</si>
  <si>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</si>
  <si>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</si>
  <si>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</si>
  <si>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</si>
  <si>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</si>
  <si>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</si>
  <si>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</si>
  <si>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</si>
  <si>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</si>
  <si>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</si>
  <si>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</si>
  <si>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</si>
  <si>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</si>
  <si>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</si>
  <si>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</si>
  <si>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</si>
  <si>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</si>
  <si>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</si>
  <si>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</si>
  <si>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</si>
  <si>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</si>
  <si>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</si>
  <si>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</si>
  <si>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</si>
  <si>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</si>
  <si>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</si>
  <si>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耐用年数を経過している浄化槽はないものの、修繕費も増加傾向となっている。
　2030年以降に耐用年数を迎えることから、浄化槽の更新方針について計画を策定する必要がある。</t>
    <phoneticPr fontId="4"/>
  </si>
  <si>
    <t>　汚水処理原価は類似団体平均値を下回っているものの、必要な経費を使用料で賄えていない状況である。浄化槽整備方針を平成31年度から個人設置型へ移行しているため、新規での設置はなく既存浄化槽の維持管理のみとなる。
　令和2年度より公営企業会計へ移行したことから経営計画の見直しを図り、維持管理方針と更新方針併せて計画的に経営の改善を図っていく。　</t>
    <rPh sb="106" eb="108">
      <t>レイワ</t>
    </rPh>
    <rPh sb="109" eb="111">
      <t>ネンド</t>
    </rPh>
    <rPh sb="113" eb="115">
      <t>コウエイ</t>
    </rPh>
    <rPh sb="115" eb="117">
      <t>キギョウ</t>
    </rPh>
    <rPh sb="117" eb="119">
      <t>カイケイ</t>
    </rPh>
    <rPh sb="120" eb="122">
      <t>イコウ</t>
    </rPh>
    <phoneticPr fontId="4"/>
  </si>
  <si>
    <t>　事業経営にあたり必要な経費を使用料で賄えていないために収益的収支比率、経費回収率とも100％を下回っている。
　また、建設費の上昇に伴い、主な財源である企業債の借入額も増加しており、企業債残高対事業規模比率が類似団体平均値より大幅に高い数値になっている。
　令和２年度より公営企業会計へ移行しており、健全な事業経営に向けて各指標値について、詳細分析し計画的に改善を図る必要がある。</t>
    <rPh sb="114" eb="116">
      <t>オオハバ</t>
    </rPh>
    <rPh sb="117" eb="118">
      <t>タカ</t>
    </rPh>
    <rPh sb="130" eb="132">
      <t>レイワ</t>
    </rPh>
    <rPh sb="133" eb="135">
      <t>ネンド</t>
    </rPh>
    <rPh sb="137" eb="139">
      <t>コウエイ</t>
    </rPh>
    <rPh sb="139" eb="141">
      <t>キギョウ</t>
    </rPh>
    <rPh sb="141" eb="143">
      <t>カイケイ</t>
    </rPh>
    <rPh sb="144" eb="146">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</si>
</sst>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1D-4DD6-A6DC-A5F35D0668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1D-4DD6-A6DC-A5F35D0668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71.42</c:v>
                </c:pt>
                <c:pt idx="1">
                  <c:v>71.42</c:v>
                </c:pt>
                <c:pt idx="2">
                  <c:v>71.44</c:v>
                </c:pt>
                <c:pt idx="3">
                  <c:v>71.44</c:v>
                </c:pt>
                <c:pt idx="4">
                  <c:v>71.44</c:v>
                </c:pt>
              </c:numCache>
            </c:numRef>
          </c:val>
          <c:extLst>
            <c:ext xmlns:c16="http://schemas.microsoft.com/office/drawing/2014/chart" uri="{C3380CC4-5D6E-409C-BE32-E72D297353CC}">
              <c16:uniqueId val="{00000000-7E9C-465A-86BA-292F08BDA4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7E9C-465A-86BA-292F08BDA4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AE-4CBC-B508-435DB4198E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2EAE-4CBC-B508-435DB4198E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69.23</c:v>
                </c:pt>
                <c:pt idx="1">
                  <c:v>73.56</c:v>
                </c:pt>
                <c:pt idx="2">
                  <c:v>72.14</c:v>
                </c:pt>
                <c:pt idx="3">
                  <c:v>67.540000000000006</c:v>
                </c:pt>
                <c:pt idx="4">
                  <c:v>76.59</c:v>
                </c:pt>
              </c:numCache>
            </c:numRef>
          </c:val>
          <c:extLst>
            <c:ext xmlns:c16="http://schemas.microsoft.com/office/drawing/2014/chart" uri="{C3380CC4-5D6E-409C-BE32-E72D297353CC}">
              <c16:uniqueId val="{00000000-6FB6-425E-9451-8DDA8D0A89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6-425E-9451-8DDA8D0A89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12-4D56-9021-5350322CFA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12-4D56-9021-5350322CFA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2A-44CB-8FE5-3B40269517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A-44CB-8FE5-3B40269517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06-44F0-96C4-12B643A55F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06-44F0-96C4-12B643A55F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D4-484C-A71A-1D7A07BB30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D4-484C-A71A-1D7A07BB30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469.46</c:v>
                </c:pt>
                <c:pt idx="1">
                  <c:v>631.46</c:v>
                </c:pt>
                <c:pt idx="2">
                  <c:v>647.02</c:v>
                </c:pt>
                <c:pt idx="3">
                  <c:v>1180.99</c:v>
                </c:pt>
                <c:pt idx="4">
                  <c:v>1034.55</c:v>
                </c:pt>
              </c:numCache>
            </c:numRef>
          </c:val>
          <c:extLst>
            <c:ext xmlns:c16="http://schemas.microsoft.com/office/drawing/2014/chart" uri="{C3380CC4-5D6E-409C-BE32-E72D297353CC}">
              <c16:uniqueId val="{00000000-D3D7-4976-8AA3-6A2C0587BA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D3D7-4976-8AA3-6A2C0587BA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68.28</c:v>
                </c:pt>
                <c:pt idx="1">
                  <c:v>73.75</c:v>
                </c:pt>
                <c:pt idx="2">
                  <c:v>70.64</c:v>
                </c:pt>
                <c:pt idx="3">
                  <c:v>63.38</c:v>
                </c:pt>
                <c:pt idx="4">
                  <c:v>65.89</c:v>
                </c:pt>
              </c:numCache>
            </c:numRef>
          </c:val>
          <c:extLst>
            <c:ext xmlns:c16="http://schemas.microsoft.com/office/drawing/2014/chart" uri="{C3380CC4-5D6E-409C-BE32-E72D297353CC}">
              <c16:uniqueId val="{00000000-C9C5-4B29-818D-7C26D0887A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C9C5-4B29-818D-7C26D0887A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206.31</c:v>
                </c:pt>
                <c:pt idx="1">
                  <c:v>180.34</c:v>
                </c:pt>
                <c:pt idx="2">
                  <c:v>196.46</c:v>
                </c:pt>
                <c:pt idx="3">
                  <c:v>219.09</c:v>
                </c:pt>
                <c:pt idx="4">
                  <c:v>194.05</c:v>
                </c:pt>
              </c:numCache>
            </c:numRef>
          </c:val>
          <c:extLst>
            <c:ext xmlns:c16="http://schemas.microsoft.com/office/drawing/2014/chart" uri="{C3380CC4-5D6E-409C-BE32-E72D297353CC}">
              <c16:uniqueId val="{00000000-248D-4D37-8942-1E232F4D81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248D-4D37-8942-1E232F4D81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花巻市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95235</v>
      </c>
      <c r="AM8" s="51"/>
      <c r="AN8" s="51"/>
      <c r="AO8" s="51"/>
      <c r="AP8" s="51"/>
      <c r="AQ8" s="51"/>
      <c r="AR8" s="51"/>
      <c r="AS8" s="51"/>
      <c r="AT8" s="46">
        <f>データ!T6</f>
        <v>908.39</v>
      </c>
      <c r="AU8" s="46"/>
      <c r="AV8" s="46"/>
      <c r="AW8" s="46"/>
      <c r="AX8" s="46"/>
      <c r="AY8" s="46"/>
      <c r="AZ8" s="46"/>
      <c r="BA8" s="46"/>
      <c r="BB8" s="46">
        <f>データ!U6</f>
        <v>104.84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4.7300000000000004</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4483</v>
      </c>
      <c r="AM10" s="51"/>
      <c r="AN10" s="51"/>
      <c r="AO10" s="51"/>
      <c r="AP10" s="51"/>
      <c r="AQ10" s="51"/>
      <c r="AR10" s="51"/>
      <c r="AS10" s="51"/>
      <c r="AT10" s="46">
        <f>データ!W6</f>
        <v>1.39</v>
      </c>
      <c r="AU10" s="46"/>
      <c r="AV10" s="46"/>
      <c r="AW10" s="46"/>
      <c r="AX10" s="46"/>
      <c r="AY10" s="46"/>
      <c r="AZ10" s="46"/>
      <c r="BA10" s="46"/>
      <c r="BB10" s="46">
        <f>データ!X6</f>
        <v>3225.18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obMOozF0l0oO5g0JN7Ai4yLK+nPNXVOFJIUSfjHrqcpalgG4DG2uvMKF3CTDxze2Nhjmy79i1Ys4qHbj85NVQ==" saltValue="aFLmUFSUnCBmVEv03sFe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32051</v>
      </c>
      <c r="D6" s="33">
        <f t="shared" si="3"/>
        <v>47</v>
      </c>
      <c r="E6" s="33">
        <f t="shared" si="3"/>
        <v>18</v>
      </c>
      <c r="F6" s="33">
        <f t="shared" si="3"/>
        <v>0</v>
      </c>
      <c r="G6" s="33">
        <f t="shared" si="3"/>
        <v>0</v>
      </c>
      <c r="H6" s="33" t="str">
        <f t="shared" si="3"/>
        <v>岩手県　花巻市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4.7300000000000004</v>
      </c>
      <c r="Q6" s="34">
        <f t="shared" si="3"/>
        <v>100</v>
      </c>
      <c r="R6" s="34">
        <f t="shared" si="3"/>
        <v>4180</v>
      </c>
      <c r="S6" s="34">
        <f t="shared" si="3"/>
        <v>95235</v>
      </c>
      <c r="T6" s="34">
        <f t="shared" si="3"/>
        <v>908.39</v>
      </c>
      <c r="U6" s="34">
        <f t="shared" si="3"/>
        <v>104.84</v>
      </c>
      <c r="V6" s="34">
        <f t="shared" si="3"/>
        <v>4483</v>
      </c>
      <c r="W6" s="34">
        <f t="shared" si="3"/>
        <v>1.39</v>
      </c>
      <c r="X6" s="34">
        <f t="shared" si="3"/>
        <v>3225.18</v>
      </c>
      <c r="Y6" s="35">
        <f>IF(Y7="",NA(),Y7)</f>
        <v>69.23</v>
      </c>
      <c r="Z6" s="35">
        <f t="shared" ref="Z6:AH6" si="4">IF(Z7="",NA(),Z7)</f>
        <v>73.56</v>
      </c>
      <c r="AA6" s="35">
        <f t="shared" si="4"/>
        <v>72.14</v>
      </c>
      <c r="AB6" s="35">
        <f t="shared" si="4"/>
        <v>67.540000000000006</v>
      </c>
      <c r="AC6" s="35">
        <f t="shared" si="4"/>
        <v>76.59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469.46</v>
      </c>
      <c r="BG6" s="35">
        <f t="shared" ref="BG6:BO6" si="7">IF(BG7="",NA(),BG7)</f>
        <v>631.46</v>
      </c>
      <c r="BH6" s="35">
        <f t="shared" si="7"/>
        <v>647.02</v>
      </c>
      <c r="BI6" s="35">
        <f t="shared" si="7"/>
        <v>1180.99</v>
      </c>
      <c r="BJ6" s="35">
        <f t="shared" si="7"/>
        <v>1034.55</v>
      </c>
      <c r="BK6" s="35">
        <f t="shared" si="7"/>
        <v>392.19</v>
      </c>
      <c r="BL6" s="35">
        <f t="shared" si="7"/>
        <v>248.44</v>
      </c>
      <c r="BM6" s="35">
        <f t="shared" si="7"/>
        <v>244.85</v>
      </c>
      <c r="BN6" s="35">
        <f t="shared" si="7"/>
        <v>296.89</v>
      </c>
      <c r="BO6" s="35">
        <f t="shared" si="7"/>
        <v>270.57</v>
      </c>
      <c r="BP6" s="34" t="str">
        <f>IF(BP7="","",IF(BP7="-","【-】","【"&amp;SUBSTITUTE(TEXT(BP7,"#,##0.00"),"-","△")&amp;"】"))</f>
        <v>【307.23】</v>
      </c>
      <c r="BQ6" s="35">
        <f>IF(BQ7="",NA(),BQ7)</f>
        <v>68.28</v>
      </c>
      <c r="BR6" s="35">
        <f t="shared" ref="BR6:BZ6" si="8">IF(BR7="",NA(),BR7)</f>
        <v>73.75</v>
      </c>
      <c r="BS6" s="35">
        <f t="shared" si="8"/>
        <v>70.64</v>
      </c>
      <c r="BT6" s="35">
        <f t="shared" si="8"/>
        <v>63.38</v>
      </c>
      <c r="BU6" s="35">
        <f t="shared" si="8"/>
        <v>65.89</v>
      </c>
      <c r="BV6" s="35">
        <f t="shared" si="8"/>
        <v>57.03</v>
      </c>
      <c r="BW6" s="35">
        <f t="shared" si="8"/>
        <v>66.73</v>
      </c>
      <c r="BX6" s="35">
        <f t="shared" si="8"/>
        <v>64.78</v>
      </c>
      <c r="BY6" s="35">
        <f t="shared" si="8"/>
        <v>63.06</v>
      </c>
      <c r="BZ6" s="35">
        <f t="shared" si="8"/>
        <v>62.5</v>
      </c>
      <c r="CA6" s="34" t="str">
        <f>IF(CA7="","",IF(CA7="-","【-】","【"&amp;SUBSTITUTE(TEXT(CA7,"#,##0.00"),"-","△")&amp;"】"))</f>
        <v>【59.98】</v>
      </c>
      <c r="CB6" s="35">
        <f>IF(CB7="",NA(),CB7)</f>
        <v>206.31</v>
      </c>
      <c r="CC6" s="35">
        <f t="shared" ref="CC6:CK6" si="9">IF(CC7="",NA(),CC7)</f>
        <v>180.34</v>
      </c>
      <c r="CD6" s="35">
        <f t="shared" si="9"/>
        <v>196.46</v>
      </c>
      <c r="CE6" s="35">
        <f t="shared" si="9"/>
        <v>219.09</v>
      </c>
      <c r="CF6" s="35">
        <f t="shared" si="9"/>
        <v>194.05</v>
      </c>
      <c r="CG6" s="35">
        <f t="shared" si="9"/>
        <v>283.73</v>
      </c>
      <c r="CH6" s="35">
        <f t="shared" si="9"/>
        <v>241.29</v>
      </c>
      <c r="CI6" s="35">
        <f t="shared" si="9"/>
        <v>250.21</v>
      </c>
      <c r="CJ6" s="35">
        <f t="shared" si="9"/>
        <v>264.77</v>
      </c>
      <c r="CK6" s="35">
        <f t="shared" si="9"/>
        <v>269.33</v>
      </c>
      <c r="CL6" s="34" t="str">
        <f>IF(CL7="","",IF(CL7="-","【-】","【"&amp;SUBSTITUTE(TEXT(CL7,"#,##0.00"),"-","△")&amp;"】"))</f>
        <v>【272.98】</v>
      </c>
      <c r="CM6" s="35">
        <f>IF(CM7="",NA(),CM7)</f>
        <v>71.42</v>
      </c>
      <c r="CN6" s="35">
        <f t="shared" ref="CN6:CV6" si="10">IF(CN7="",NA(),CN7)</f>
        <v>71.42</v>
      </c>
      <c r="CO6" s="35">
        <f t="shared" si="10"/>
        <v>71.44</v>
      </c>
      <c r="CP6" s="35">
        <f t="shared" si="10"/>
        <v>71.44</v>
      </c>
      <c r="CQ6" s="35">
        <f t="shared" si="10"/>
        <v>71.44</v>
      </c>
      <c r="CR6" s="35">
        <f t="shared" si="10"/>
        <v>58.25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32051</v>
      </c>
      <c r="D7" s="37">
        <v>47</v>
      </c>
      <c r="E7" s="37">
        <v>18</v>
      </c>
      <c r="F7" s="37">
        <v>0</v>
      </c>
      <c r="G7" s="37">
        <v>0</v>
      </c>
      <c r="H7" s="37" t="s">
        <v>98</v>
      </c>
      <c r="I7" s="37" t="s">
        <v>99</v>
      </c>
      <c r="J7" s="37" t="s">
        <v>100</v>
      </c>
      <c r="K7" s="37" t="s">
        <v>101</v>
      </c>
      <c r="L7" s="37" t="s">
        <v>102</v>
      </c>
      <c r="M7" s="37" t="s">
        <v>103</v>
      </c>
      <c r="N7" s="38" t="s">
        <v>104</v>
      </c>
      <c r="O7" s="38" t="s">
        <v>105</v>
      </c>
      <c r="P7" s="38">
        <v>4.7300000000000004</v>
      </c>
      <c r="Q7" s="38">
        <v>100</v>
      </c>
      <c r="R7" s="38">
        <v>4180</v>
      </c>
      <c r="S7" s="38">
        <v>95235</v>
      </c>
      <c r="T7" s="38">
        <v>908.39</v>
      </c>
      <c r="U7" s="38">
        <v>104.84</v>
      </c>
      <c r="V7" s="38">
        <v>4483</v>
      </c>
      <c r="W7" s="38">
        <v>1.39</v>
      </c>
      <c r="X7" s="38">
        <v>3225.18</v>
      </c>
      <c r="Y7" s="38">
        <v>69.23</v>
      </c>
      <c r="Z7" s="38">
        <v>73.56</v>
      </c>
      <c r="AA7" s="38">
        <v>72.14</v>
      </c>
      <c r="AB7" s="38">
        <v>67.540000000000006</v>
      </c>
      <c r="AC7" s="38">
        <v>76.59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469.46</v>
      </c>
      <c r="BG7" s="38">
        <v>631.46</v>
      </c>
      <c r="BH7" s="38">
        <v>647.02</v>
      </c>
      <c r="BI7" s="38">
        <v>1180.99</v>
      </c>
      <c r="BJ7" s="38">
        <v>1034.55</v>
      </c>
      <c r="BK7" s="38">
        <v>392.19</v>
      </c>
      <c r="BL7" s="38">
        <v>248.44</v>
      </c>
      <c r="BM7" s="38">
        <v>244.85</v>
      </c>
      <c r="BN7" s="38">
        <v>296.89</v>
      </c>
      <c r="BO7" s="38">
        <v>270.57</v>
      </c>
      <c r="BP7" s="38">
        <v>307.23</v>
      </c>
      <c r="BQ7" s="38">
        <v>68.28</v>
      </c>
      <c r="BR7" s="38">
        <v>73.75</v>
      </c>
      <c r="BS7" s="38">
        <v>70.64</v>
      </c>
      <c r="BT7" s="38">
        <v>63.38</v>
      </c>
      <c r="BU7" s="38">
        <v>65.89</v>
      </c>
      <c r="BV7" s="38">
        <v>57.03</v>
      </c>
      <c r="BW7" s="38">
        <v>66.73</v>
      </c>
      <c r="BX7" s="38">
        <v>64.78</v>
      </c>
      <c r="BY7" s="38">
        <v>63.06</v>
      </c>
      <c r="BZ7" s="38">
        <v>62.5</v>
      </c>
      <c r="CA7" s="38">
        <v>59.98</v>
      </c>
      <c r="CB7" s="38">
        <v>206.31</v>
      </c>
      <c r="CC7" s="38">
        <v>180.34</v>
      </c>
      <c r="CD7" s="38">
        <v>196.46</v>
      </c>
      <c r="CE7" s="38">
        <v>219.09</v>
      </c>
      <c r="CF7" s="38">
        <v>194.05</v>
      </c>
      <c r="CG7" s="38">
        <v>283.73</v>
      </c>
      <c r="CH7" s="38">
        <v>241.29</v>
      </c>
      <c r="CI7" s="38">
        <v>250.21</v>
      </c>
      <c r="CJ7" s="38">
        <v>264.77</v>
      </c>
      <c r="CK7" s="38">
        <v>269.33</v>
      </c>
      <c r="CL7" s="38">
        <v>272.98</v>
      </c>
      <c r="CM7" s="38">
        <v>71.42</v>
      </c>
      <c r="CN7" s="38">
        <v>71.42</v>
      </c>
      <c r="CO7" s="38">
        <v>71.44</v>
      </c>
      <c r="CP7" s="38">
        <v>71.44</v>
      </c>
      <c r="CQ7" s="38">
        <v>71.44</v>
      </c>
      <c r="CR7" s="38">
        <v>58.25</v>
      </c>
      <c r="CS7" s="38">
        <v>61.94</v>
      </c>
      <c r="CT7" s="38">
        <v>61.79</v>
      </c>
      <c r="CU7" s="38">
        <v>59.94</v>
      </c>
      <c r="CV7" s="38">
        <v>59.64</v>
      </c>
      <c r="CW7" s="38">
        <v>58.71</v>
      </c>
      <c r="CX7" s="38">
        <v>100</v>
      </c>
      <c r="CY7" s="38">
        <v>100</v>
      </c>
      <c r="CZ7" s="38">
        <v>100</v>
      </c>
      <c r="DA7" s="38">
        <v>100</v>
      </c>
      <c r="DB7" s="38">
        <v>100</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花巻市</cp:lastModifiedBy>
  <cp:lastPrinted>2021-01-20T10:12:08Z</cp:lastPrinted>
  <dcterms:created xsi:type="dcterms:W3CDTF">2020-12-04T03:15:10Z</dcterms:created>
  <dcterms:modified xsi:type="dcterms:W3CDTF">2021-01-25T06:21:50Z</dcterms:modified>
  <cp:category/>
</cp:coreProperties>
</file>