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SHARE\g03下水道課\【みんなの】---（作業ファイル）\予算とか起債とか(調査もの)\☆令和5年度\各種照会\未〆翌1.25　公営企業経営比較分析表\02　作業用\02下水道課\"/>
    </mc:Choice>
  </mc:AlternateContent>
  <workbookProtection workbookAlgorithmName="SHA-512" workbookHashValue="4IXHr0iSnkcgvnl6akGLSzguuNmJer7UlAsdscyg7mTny0OPo0ZKiJzf/1qrghHJrEr8JOAMjsRE6hxDJnDEqg==" workbookSaltValue="6yL6cLBq6QV35TaxHd74i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<sst xmlns="http://schemas.openxmlformats.org/spreadsheetml/2006/main" count="231" uniqueCount="117">
  <si>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</si>
  <si>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</si>
  <si>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</si>
  <si>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</si>
  <si>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</si>
  <si>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</si>
  <si>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</si>
  <si>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</si>
  <si>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</si>
  <si>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</si>
  <si>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</si>
  <si>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</si>
  <si>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</si>
  <si>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</si>
  <si>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</si>
  <si>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</si>
  <si>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</si>
  <si>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</si>
  <si>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</si>
  <si>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</si>
  <si>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</si>
  <si>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</si>
  <si>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</si>
  <si>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</si>
  <si>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</si>
  <si>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</si>
  <si>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</si>
  <si>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</si>
  <si>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</si>
  <si>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</si>
  <si>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</si>
  <si>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</si>
  <si>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</si>
  <si>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</si>
  <si>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</si>
  <si>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</si>
  <si>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</si>
  <si>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</si>
  <si>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</si>
  <si>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</si>
  <si>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</si>
  <si>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</si>
  <si>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</si>
  <si>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</si>
  <si>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</si>
  <si>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</si>
  <si>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</si>
  <si>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</si>
  <si>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</si>
  <si>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</si>
  <si>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</si>
  <si>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</si>
  <si>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</si>
  <si>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</si>
  <si>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</si>
  <si>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</si>
  <si>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</si>
  <si>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</si>
  <si>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</si>
  <si>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</si>
  <si>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</si>
  <si>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</si>
  <si>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</si>
  <si>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</si>
  <si>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</si>
  <si>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</si>
  <si>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</si>
  <si>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</si>
  <si>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</si>
  <si>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</si>
  <si>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</si>
  <si>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</si>
  <si>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</si>
  <si>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</si>
  <si>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</si>
  <si>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</si>
  <si>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</si>
  <si>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</si>
  <si>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</si>
  <si>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</si>
  <si>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</si>
  <si>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</si>
  <si>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</si>
  <si>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</si>
  <si>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</si>
  <si>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</si>
  <si>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</si>
  <si>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</si>
  <si>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</si>
  <si>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</si>
  <si>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</si>
  <si>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</si>
  <si>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</si>
  <si>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</si>
  <si>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</si>
  <si>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</si>
  <si>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</si>
  <si>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</si>
  <si>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</si>
  <si>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</si>
  <si>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</si>
  <si>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</si>
  <si>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</si>
  <si>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</si>
  <si>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</si>
  <si>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</si>
  <si>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</si>
  <si>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</si>
  <si>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</si>
  <si>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</si>
  <si>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</si>
  <si>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</si>
  <si>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</si>
  <si>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</si>
  <si>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下水道ストックマネジメント計画に基づき、施設の維持管理や長寿命化対策を実施しており、浄化センターの設備を中心に改築更新を行っている。
なお、管路施設の更新については、法定耐用年数では2040年代から本格定期な更新時期を迎えることとなる。</t>
  </si>
  <si>
    <t>大迫地区のみが該当しており水洗化人口は1,926人で終末処理場を有していることから事業単独としては非常に厳しい経営状況となっている。
①経常収支比率は、使用料収入などの収益で、維持管理費や企業債利息等の費用をどの程度賄えているかを表す指標であり、直近3年では100%を超えて推移している。
②累積欠損金比率については、営業収益に対する累積欠損金の状況を表す指標であり、処理区域の事業規模からして厳しい状況であるが、維持管理費の削減等を検討していく。
③流動比率については、企業債元金償還がピークを迎えているため流動負債の割合が高く類似団体平均値より大幅に下回っている。
④企業債残高対事業規模比率は、使用料収入に対する企業債残高の割合であり、企業債残高は今後減少していく見込みである。
⑤経費回収率は、100%を下回っているため維持管理費の削減に努めていく。
⑥汚水処理原価は、有収水量1㎥当たりの汚水処理に要した費用であり、類似団体平均よりも高い水準で推移しているため、水洗化率向上と維持管理費の削減に努めていく。
⑦施設利用率は、大迫浄化センターの利用状況を表したものである。
⑧水洗化率はR3より1.05ポイント増加しているものの、人口減少による分母の減の影響も大きいため、汲み取り世帯に意向調査するなど普及促進に努めていく。</t>
    <rPh sb="123" eb="125">
      <t>チョッキン</t>
    </rPh>
    <rPh sb="126" eb="127">
      <t>ネン</t>
    </rPh>
    <rPh sb="236" eb="238">
      <t>キギョウ</t>
    </rPh>
    <rPh sb="238" eb="239">
      <t>サイ</t>
    </rPh>
    <rPh sb="239" eb="241">
      <t>ガンキン</t>
    </rPh>
    <rPh sb="241" eb="243">
      <t>ショウカン</t>
    </rPh>
    <rPh sb="248" eb="249">
      <t>ムカ</t>
    </rPh>
    <rPh sb="509" eb="511">
      <t>ゾウカ</t>
    </rPh>
    <rPh sb="519" eb="521">
      <t>ジンコウ</t>
    </rPh>
    <rPh sb="521" eb="523">
      <t>ゲンショウ</t>
    </rPh>
    <rPh sb="526" eb="528">
      <t>ブンボ</t>
    </rPh>
    <rPh sb="529" eb="530">
      <t>ゲン</t>
    </rPh>
    <rPh sb="531" eb="533">
      <t>エイキョウ</t>
    </rPh>
    <rPh sb="534" eb="535">
      <t>オオ</t>
    </rPh>
    <rPh sb="540" eb="541">
      <t>ク</t>
    </rPh>
    <rPh sb="542" eb="543">
      <t>ト</t>
    </rPh>
    <rPh sb="544" eb="546">
      <t>セタイ</t>
    </rPh>
    <rPh sb="547" eb="549">
      <t>イコウ</t>
    </rPh>
    <rPh sb="549" eb="551">
      <t>チョウサ</t>
    </rPh>
    <phoneticPr fontId="4"/>
  </si>
  <si>
    <t>特定環境保全下水道事業は大迫地区のみが該当地区で平成11年度供用開始となっている。
当該地区は終末処理場を有しているが、水洗化人口は1,926人と規模が小さいため事業単独としては非常に厳しい経営状況となっている。
現在、浄化センターの長寿命化を実施しているが、交付金等の財源を確保しながら、より効率的、計画的に更新を行い費用の平準化を図っていく必要がある。
また、公営企業会計による詳細な経営分析を行い、使用料収入の確保のために水洗化支援制度の周知等による普及促進を図り、経営基盤の強化に努めていく。</t>
    <rPh sb="47" eb="49">
      <t>シュウマツ</t>
    </rPh>
    <rPh sb="49" eb="52">
      <t>ショリジョウ</t>
    </rPh>
    <rPh sb="53" eb="54">
      <t>ユウ</t>
    </rPh>
    <rPh sb="73" eb="75">
      <t>キボ</t>
    </rPh>
    <rPh sb="76" eb="77">
      <t>チイ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</si>
</sst>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CB-4DBA-AFA3-8AEE2FA33A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F1CB-4DBA-AFA3-8AEE2FA33A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28.12</c:v>
                </c:pt>
                <c:pt idx="1">
                  <c:v>28.04</c:v>
                </c:pt>
                <c:pt idx="2">
                  <c:v>55.43</c:v>
                </c:pt>
                <c:pt idx="3">
                  <c:v>29.06</c:v>
                </c:pt>
                <c:pt idx="4">
                  <c:v>28.65</c:v>
                </c:pt>
              </c:numCache>
            </c:numRef>
          </c:val>
          <c:extLst>
            <c:ext xmlns:c16="http://schemas.microsoft.com/office/drawing/2014/chart" uri="{C3380CC4-5D6E-409C-BE32-E72D297353CC}">
              <c16:uniqueId val="{00000000-5C75-4B9A-827C-E75A952F00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5C75-4B9A-827C-E75A952F00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76.38</c:v>
                </c:pt>
                <c:pt idx="1">
                  <c:v>76.569999999999993</c:v>
                </c:pt>
                <c:pt idx="2">
                  <c:v>80.790000000000006</c:v>
                </c:pt>
                <c:pt idx="3">
                  <c:v>80.98</c:v>
                </c:pt>
                <c:pt idx="4">
                  <c:v>82.03</c:v>
                </c:pt>
              </c:numCache>
            </c:numRef>
          </c:val>
          <c:extLst>
            <c:ext xmlns:c16="http://schemas.microsoft.com/office/drawing/2014/chart" uri="{C3380CC4-5D6E-409C-BE32-E72D297353CC}">
              <c16:uniqueId val="{00000000-724B-447A-B425-DBF169D2B4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724B-447A-B425-DBF169D2B4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100.36</c:v>
                </c:pt>
                <c:pt idx="1">
                  <c:v>103.54</c:v>
                </c:pt>
                <c:pt idx="2">
                  <c:v>103.43</c:v>
                </c:pt>
                <c:pt idx="3">
                  <c:v>103.25</c:v>
                </c:pt>
                <c:pt idx="4">
                  <c:v>103.11</c:v>
                </c:pt>
              </c:numCache>
            </c:numRef>
          </c:val>
          <c:extLst>
            <c:ext xmlns:c16="http://schemas.microsoft.com/office/drawing/2014/chart" uri="{C3380CC4-5D6E-409C-BE32-E72D297353CC}">
              <c16:uniqueId val="{00000000-99B1-47AD-AFFD-B9C8F10ECF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99B1-47AD-AFFD-B9C8F10ECF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6.74</c:v>
                </c:pt>
                <c:pt idx="1">
                  <c:v>13.5</c:v>
                </c:pt>
                <c:pt idx="2">
                  <c:v>16.16</c:v>
                </c:pt>
                <c:pt idx="3">
                  <c:v>18.940000000000001</c:v>
                </c:pt>
                <c:pt idx="4">
                  <c:v>21.64</c:v>
                </c:pt>
              </c:numCache>
            </c:numRef>
          </c:val>
          <c:extLst>
            <c:ext xmlns:c16="http://schemas.microsoft.com/office/drawing/2014/chart" uri="{C3380CC4-5D6E-409C-BE32-E72D297353CC}">
              <c16:uniqueId val="{00000000-5B91-4399-B3D0-21BC18A17C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5B91-4399-B3D0-21BC18A17C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35-48E4-A343-78E2E0186C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9935-48E4-A343-78E2E0186C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137.53</c:v>
                </c:pt>
                <c:pt idx="1">
                  <c:v>122.47</c:v>
                </c:pt>
                <c:pt idx="2">
                  <c:v>104.9</c:v>
                </c:pt>
                <c:pt idx="3">
                  <c:v>94.39</c:v>
                </c:pt>
                <c:pt idx="4">
                  <c:v>82.05</c:v>
                </c:pt>
              </c:numCache>
            </c:numRef>
          </c:val>
          <c:extLst>
            <c:ext xmlns:c16="http://schemas.microsoft.com/office/drawing/2014/chart" uri="{C3380CC4-5D6E-409C-BE32-E72D297353CC}">
              <c16:uniqueId val="{00000000-7AF9-483F-BFC9-BDEDDE05D3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7AF9-483F-BFC9-BDEDDE05D3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16.78</c:v>
                </c:pt>
                <c:pt idx="1">
                  <c:v>8.43</c:v>
                </c:pt>
                <c:pt idx="2">
                  <c:v>12.08</c:v>
                </c:pt>
                <c:pt idx="3">
                  <c:v>13.66</c:v>
                </c:pt>
                <c:pt idx="4">
                  <c:v>9.06</c:v>
                </c:pt>
              </c:numCache>
            </c:numRef>
          </c:val>
          <c:extLst>
            <c:ext xmlns:c16="http://schemas.microsoft.com/office/drawing/2014/chart" uri="{C3380CC4-5D6E-409C-BE32-E72D297353CC}">
              <c16:uniqueId val="{00000000-8E1B-4ED7-96E7-DA4E5C2F0A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8E1B-4ED7-96E7-DA4E5C2F0A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556.91999999999996</c:v>
                </c:pt>
                <c:pt idx="1">
                  <c:v>275.11</c:v>
                </c:pt>
                <c:pt idx="2">
                  <c:v>362.8</c:v>
                </c:pt>
                <c:pt idx="3">
                  <c:v>224.99</c:v>
                </c:pt>
                <c:pt idx="4">
                  <c:v>189.55</c:v>
                </c:pt>
              </c:numCache>
            </c:numRef>
          </c:val>
          <c:extLst>
            <c:ext xmlns:c16="http://schemas.microsoft.com/office/drawing/2014/chart" uri="{C3380CC4-5D6E-409C-BE32-E72D297353CC}">
              <c16:uniqueId val="{00000000-D50C-4F3C-8CA1-C99A0D86C3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D50C-4F3C-8CA1-C99A0D86C3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54.74</c:v>
                </c:pt>
                <c:pt idx="1">
                  <c:v>56.19</c:v>
                </c:pt>
                <c:pt idx="2">
                  <c:v>55.92</c:v>
                </c:pt>
                <c:pt idx="3">
                  <c:v>56.21</c:v>
                </c:pt>
                <c:pt idx="4">
                  <c:v>54.97</c:v>
                </c:pt>
              </c:numCache>
            </c:numRef>
          </c:val>
          <c:extLst>
            <c:ext xmlns:c16="http://schemas.microsoft.com/office/drawing/2014/chart" uri="{C3380CC4-5D6E-409C-BE32-E72D297353CC}">
              <c16:uniqueId val="{00000000-6199-4239-9542-4054C7DE42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6199-4239-9542-4054C7DE42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272.26</c:v>
                </c:pt>
                <c:pt idx="1">
                  <c:v>266.85000000000002</c:v>
                </c:pt>
                <c:pt idx="2">
                  <c:v>269.05</c:v>
                </c:pt>
                <c:pt idx="3">
                  <c:v>270.27</c:v>
                </c:pt>
                <c:pt idx="4">
                  <c:v>275.44</c:v>
                </c:pt>
              </c:numCache>
            </c:numRef>
          </c:val>
          <c:extLst>
            <c:ext xmlns:c16="http://schemas.microsoft.com/office/drawing/2014/chart" uri="{C3380CC4-5D6E-409C-BE32-E72D297353CC}">
              <c16:uniqueId val="{00000000-CDA0-439B-B9AC-2692921FE6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CDA0-439B-B9AC-2692921FE6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花巻市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92385</v>
      </c>
      <c r="AM8" s="37"/>
      <c r="AN8" s="37"/>
      <c r="AO8" s="37"/>
      <c r="AP8" s="37"/>
      <c r="AQ8" s="37"/>
      <c r="AR8" s="37"/>
      <c r="AS8" s="37"/>
      <c r="AT8" s="38">
        <f>データ!T6</f>
        <v>908.39</v>
      </c>
      <c r="AU8" s="38"/>
      <c r="AV8" s="38"/>
      <c r="AW8" s="38"/>
      <c r="AX8" s="38"/>
      <c r="AY8" s="38"/>
      <c r="AZ8" s="38"/>
      <c r="BA8" s="38"/>
      <c r="BB8" s="38">
        <f>データ!U6</f>
        <v>101.7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73.89</v>
      </c>
      <c r="J10" s="38"/>
      <c r="K10" s="38"/>
      <c r="L10" s="38"/>
      <c r="M10" s="38"/>
      <c r="N10" s="38"/>
      <c r="O10" s="38"/>
      <c r="P10" s="38">
        <f>データ!P6</f>
        <v>2.56</v>
      </c>
      <c r="Q10" s="38"/>
      <c r="R10" s="38"/>
      <c r="S10" s="38"/>
      <c r="T10" s="38"/>
      <c r="U10" s="38"/>
      <c r="V10" s="38"/>
      <c r="W10" s="38">
        <f>データ!Q6</f>
        <v>89.11</v>
      </c>
      <c r="X10" s="38"/>
      <c r="Y10" s="38"/>
      <c r="Z10" s="38"/>
      <c r="AA10" s="38"/>
      <c r="AB10" s="38"/>
      <c r="AC10" s="38"/>
      <c r="AD10" s="37">
        <f>データ!R6</f>
        <v>2860</v>
      </c>
      <c r="AE10" s="37"/>
      <c r="AF10" s="37"/>
      <c r="AG10" s="37"/>
      <c r="AH10" s="37"/>
      <c r="AI10" s="37"/>
      <c r="AJ10" s="37"/>
      <c r="AK10" s="2"/>
      <c r="AL10" s="37">
        <f>データ!V6</f>
        <v>2348</v>
      </c>
      <c r="AM10" s="37"/>
      <c r="AN10" s="37"/>
      <c r="AO10" s="37"/>
      <c r="AP10" s="37"/>
      <c r="AQ10" s="37"/>
      <c r="AR10" s="37"/>
      <c r="AS10" s="37"/>
      <c r="AT10" s="38">
        <f>データ!W6</f>
        <v>1.44</v>
      </c>
      <c r="AU10" s="38"/>
      <c r="AV10" s="38"/>
      <c r="AW10" s="38"/>
      <c r="AX10" s="38"/>
      <c r="AY10" s="38"/>
      <c r="AZ10" s="38"/>
      <c r="BA10" s="38"/>
      <c r="BB10" s="38">
        <f>データ!X6</f>
        <v>1630.56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XRIrhuCFGukfmHx9CFFdc4AMggg+f0jMGpFnNA05HcOIRqaOZ+MeIzsoHj4xhanKE49sMQlTQM3N9Rpizz0anw==" saltValue="TlLnf5p3HDD452QTbctxX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32051</v>
      </c>
      <c r="D6" s="19">
        <f t="shared" si="3"/>
        <v>46</v>
      </c>
      <c r="E6" s="19">
        <f t="shared" si="3"/>
        <v>17</v>
      </c>
      <c r="F6" s="19">
        <f t="shared" si="3"/>
        <v>4</v>
      </c>
      <c r="G6" s="19">
        <f t="shared" si="3"/>
        <v>0</v>
      </c>
      <c r="H6" s="19" t="str">
        <f t="shared" si="3"/>
        <v>岩手県　花巻市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73.89</v>
      </c>
      <c r="P6" s="20">
        <f t="shared" si="3"/>
        <v>2.56</v>
      </c>
      <c r="Q6" s="20">
        <f t="shared" si="3"/>
        <v>89.11</v>
      </c>
      <c r="R6" s="20">
        <f t="shared" si="3"/>
        <v>2860</v>
      </c>
      <c r="S6" s="20">
        <f t="shared" si="3"/>
        <v>92385</v>
      </c>
      <c r="T6" s="20">
        <f t="shared" si="3"/>
        <v>908.39</v>
      </c>
      <c r="U6" s="20">
        <f t="shared" si="3"/>
        <v>101.7</v>
      </c>
      <c r="V6" s="20">
        <f t="shared" si="3"/>
        <v>2348</v>
      </c>
      <c r="W6" s="20">
        <f t="shared" si="3"/>
        <v>1.44</v>
      </c>
      <c r="X6" s="20">
        <f t="shared" si="3"/>
        <v>1630.56</v>
      </c>
      <c r="Y6" s="21">
        <f>IF(Y7="",NA(),Y7)</f>
        <v>100.36</v>
      </c>
      <c r="Z6" s="21">
        <f t="shared" ref="Z6:AH6" si="4">IF(Z7="",NA(),Z7)</f>
        <v>103.54</v>
      </c>
      <c r="AA6" s="21">
        <f t="shared" si="4"/>
        <v>103.43</v>
      </c>
      <c r="AB6" s="21">
        <f t="shared" si="4"/>
        <v>103.25</v>
      </c>
      <c r="AC6" s="21">
        <f t="shared" si="4"/>
        <v>103.11</v>
      </c>
      <c r="AD6" s="21">
        <f t="shared" si="4"/>
        <v>101.72</v>
      </c>
      <c r="AE6" s="21">
        <f t="shared" si="4"/>
        <v>102.73</v>
      </c>
      <c r="AF6" s="21">
        <f t="shared" si="4"/>
        <v>105.78</v>
      </c>
      <c r="AG6" s="21">
        <f t="shared" si="4"/>
        <v>106.09</v>
      </c>
      <c r="AH6" s="21">
        <f t="shared" si="4"/>
        <v>106.44</v>
      </c>
      <c r="AI6" s="20" t="str">
        <f>IF(AI7="","",IF(AI7="-","【-】","【"&amp;SUBSTITUTE(TEXT(AI7,"#,##0.00"),"-","△")&amp;"】"))</f>
        <v>【104.54】</v>
      </c>
      <c r="AJ6" s="21">
        <f>IF(AJ7="",NA(),AJ7)</f>
        <v>137.53</v>
      </c>
      <c r="AK6" s="21">
        <f t="shared" ref="AK6:AS6" si="5">IF(AK7="",NA(),AK7)</f>
        <v>122.47</v>
      </c>
      <c r="AL6" s="21">
        <f t="shared" si="5"/>
        <v>104.9</v>
      </c>
      <c r="AM6" s="21">
        <f t="shared" si="5"/>
        <v>94.39</v>
      </c>
      <c r="AN6" s="21">
        <f t="shared" si="5"/>
        <v>82.05</v>
      </c>
      <c r="AO6" s="21">
        <f t="shared" si="5"/>
        <v>112.88</v>
      </c>
      <c r="AP6" s="21">
        <f t="shared" si="5"/>
        <v>94.97</v>
      </c>
      <c r="AQ6" s="21">
        <f t="shared" si="5"/>
        <v>63.96</v>
      </c>
      <c r="AR6" s="21">
        <f t="shared" si="5"/>
        <v>69.42</v>
      </c>
      <c r="AS6" s="21">
        <f t="shared" si="5"/>
        <v>72.86</v>
      </c>
      <c r="AT6" s="20" t="str">
        <f>IF(AT7="","",IF(AT7="-","【-】","【"&amp;SUBSTITUTE(TEXT(AT7,"#,##0.00"),"-","△")&amp;"】"))</f>
        <v>【65.93】</v>
      </c>
      <c r="AU6" s="21">
        <f>IF(AU7="",NA(),AU7)</f>
        <v>16.78</v>
      </c>
      <c r="AV6" s="21">
        <f t="shared" ref="AV6:BD6" si="6">IF(AV7="",NA(),AV7)</f>
        <v>8.43</v>
      </c>
      <c r="AW6" s="21">
        <f t="shared" si="6"/>
        <v>12.08</v>
      </c>
      <c r="AX6" s="21">
        <f t="shared" si="6"/>
        <v>13.66</v>
      </c>
      <c r="AY6" s="21">
        <f t="shared" si="6"/>
        <v>9.06</v>
      </c>
      <c r="AZ6" s="21">
        <f t="shared" si="6"/>
        <v>49.18</v>
      </c>
      <c r="BA6" s="21">
        <f t="shared" si="6"/>
        <v>47.72</v>
      </c>
      <c r="BB6" s="21">
        <f t="shared" si="6"/>
        <v>44.24</v>
      </c>
      <c r="BC6" s="21">
        <f t="shared" si="6"/>
        <v>43.07</v>
      </c>
      <c r="BD6" s="21">
        <f t="shared" si="6"/>
        <v>45.42</v>
      </c>
      <c r="BE6" s="20" t="str">
        <f>IF(BE7="","",IF(BE7="-","【-】","【"&amp;SUBSTITUTE(TEXT(BE7,"#,##0.00"),"-","△")&amp;"】"))</f>
        <v>【44.25】</v>
      </c>
      <c r="BF6" s="21">
        <f>IF(BF7="",NA(),BF7)</f>
        <v>556.91999999999996</v>
      </c>
      <c r="BG6" s="21">
        <f t="shared" ref="BG6:BO6" si="7">IF(BG7="",NA(),BG7)</f>
        <v>275.11</v>
      </c>
      <c r="BH6" s="21">
        <f t="shared" si="7"/>
        <v>362.8</v>
      </c>
      <c r="BI6" s="21">
        <f t="shared" si="7"/>
        <v>224.99</v>
      </c>
      <c r="BJ6" s="21">
        <f t="shared" si="7"/>
        <v>189.55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54.74</v>
      </c>
      <c r="BR6" s="21">
        <f t="shared" ref="BR6:BZ6" si="8">IF(BR7="",NA(),BR7)</f>
        <v>56.19</v>
      </c>
      <c r="BS6" s="21">
        <f t="shared" si="8"/>
        <v>55.92</v>
      </c>
      <c r="BT6" s="21">
        <f t="shared" si="8"/>
        <v>56.21</v>
      </c>
      <c r="BU6" s="21">
        <f t="shared" si="8"/>
        <v>54.97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272.26</v>
      </c>
      <c r="CC6" s="21">
        <f t="shared" ref="CC6:CK6" si="9">IF(CC7="",NA(),CC7)</f>
        <v>266.85000000000002</v>
      </c>
      <c r="CD6" s="21">
        <f t="shared" si="9"/>
        <v>269.05</v>
      </c>
      <c r="CE6" s="21">
        <f t="shared" si="9"/>
        <v>270.27</v>
      </c>
      <c r="CF6" s="21">
        <f t="shared" si="9"/>
        <v>275.44</v>
      </c>
      <c r="CG6" s="21">
        <f t="shared" si="9"/>
        <v>230.02</v>
      </c>
      <c r="CH6" s="21">
        <f t="shared" si="9"/>
        <v>228.47</v>
      </c>
      <c r="CI6" s="21">
        <f t="shared" si="9"/>
        <v>224.88</v>
      </c>
      <c r="CJ6" s="21">
        <f t="shared" si="9"/>
        <v>228.64</v>
      </c>
      <c r="CK6" s="21">
        <f t="shared" si="9"/>
        <v>239.46</v>
      </c>
      <c r="CL6" s="20" t="str">
        <f>IF(CL7="","",IF(CL7="-","【-】","【"&amp;SUBSTITUTE(TEXT(CL7,"#,##0.00"),"-","△")&amp;"】"))</f>
        <v>【220.62】</v>
      </c>
      <c r="CM6" s="21">
        <f>IF(CM7="",NA(),CM7)</f>
        <v>28.12</v>
      </c>
      <c r="CN6" s="21">
        <f t="shared" ref="CN6:CV6" si="10">IF(CN7="",NA(),CN7)</f>
        <v>28.04</v>
      </c>
      <c r="CO6" s="21">
        <f t="shared" si="10"/>
        <v>55.43</v>
      </c>
      <c r="CP6" s="21">
        <f t="shared" si="10"/>
        <v>29.06</v>
      </c>
      <c r="CQ6" s="21">
        <f t="shared" si="10"/>
        <v>28.65</v>
      </c>
      <c r="CR6" s="21">
        <f t="shared" si="10"/>
        <v>42.56</v>
      </c>
      <c r="CS6" s="21">
        <f t="shared" si="10"/>
        <v>42.47</v>
      </c>
      <c r="CT6" s="21">
        <f t="shared" si="10"/>
        <v>42.4</v>
      </c>
      <c r="CU6" s="21">
        <f t="shared" si="10"/>
        <v>42.28</v>
      </c>
      <c r="CV6" s="21">
        <f t="shared" si="10"/>
        <v>41.06</v>
      </c>
      <c r="CW6" s="20" t="str">
        <f>IF(CW7="","",IF(CW7="-","【-】","【"&amp;SUBSTITUTE(TEXT(CW7,"#,##0.00"),"-","△")&amp;"】"))</f>
        <v>【42.22】</v>
      </c>
      <c r="CX6" s="21">
        <f>IF(CX7="",NA(),CX7)</f>
        <v>76.38</v>
      </c>
      <c r="CY6" s="21">
        <f t="shared" ref="CY6:DG6" si="11">IF(CY7="",NA(),CY7)</f>
        <v>76.569999999999993</v>
      </c>
      <c r="CZ6" s="21">
        <f t="shared" si="11"/>
        <v>80.790000000000006</v>
      </c>
      <c r="DA6" s="21">
        <f t="shared" si="11"/>
        <v>80.98</v>
      </c>
      <c r="DB6" s="21">
        <f t="shared" si="11"/>
        <v>82.03</v>
      </c>
      <c r="DC6" s="21">
        <f t="shared" si="11"/>
        <v>83.32</v>
      </c>
      <c r="DD6" s="21">
        <f t="shared" si="11"/>
        <v>83.75</v>
      </c>
      <c r="DE6" s="21">
        <f t="shared" si="11"/>
        <v>84.19</v>
      </c>
      <c r="DF6" s="21">
        <f t="shared" si="11"/>
        <v>84.34</v>
      </c>
      <c r="DG6" s="21">
        <f t="shared" si="11"/>
        <v>84.34</v>
      </c>
      <c r="DH6" s="20" t="str">
        <f>IF(DH7="","",IF(DH7="-","【-】","【"&amp;SUBSTITUTE(TEXT(DH7,"#,##0.00"),"-","△")&amp;"】"))</f>
        <v>【85.67】</v>
      </c>
      <c r="DI6" s="21">
        <f>IF(DI7="",NA(),DI7)</f>
        <v>6.74</v>
      </c>
      <c r="DJ6" s="21">
        <f t="shared" ref="DJ6:DR6" si="12">IF(DJ7="",NA(),DJ7)</f>
        <v>13.5</v>
      </c>
      <c r="DK6" s="21">
        <f t="shared" si="12"/>
        <v>16.16</v>
      </c>
      <c r="DL6" s="21">
        <f t="shared" si="12"/>
        <v>18.940000000000001</v>
      </c>
      <c r="DM6" s="21">
        <f t="shared" si="12"/>
        <v>21.64</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32051</v>
      </c>
      <c r="D7" s="23">
        <v>46</v>
      </c>
      <c r="E7" s="23">
        <v>17</v>
      </c>
      <c r="F7" s="23">
        <v>4</v>
      </c>
      <c r="G7" s="23">
        <v>0</v>
      </c>
      <c r="H7" s="23" t="s">
        <v>96</v>
      </c>
      <c r="I7" s="23" t="s">
        <v>97</v>
      </c>
      <c r="J7" s="23" t="s">
        <v>98</v>
      </c>
      <c r="K7" s="23" t="s">
        <v>99</v>
      </c>
      <c r="L7" s="23" t="s">
        <v>100</v>
      </c>
      <c r="M7" s="23" t="s">
        <v>101</v>
      </c>
      <c r="N7" s="24" t="s">
        <v>102</v>
      </c>
      <c r="O7" s="24">
        <v>73.89</v>
      </c>
      <c r="P7" s="24">
        <v>2.56</v>
      </c>
      <c r="Q7" s="24">
        <v>89.11</v>
      </c>
      <c r="R7" s="24">
        <v>2860</v>
      </c>
      <c r="S7" s="24">
        <v>92385</v>
      </c>
      <c r="T7" s="24">
        <v>908.39</v>
      </c>
      <c r="U7" s="24">
        <v>101.7</v>
      </c>
      <c r="V7" s="24">
        <v>2348</v>
      </c>
      <c r="W7" s="24">
        <v>1.44</v>
      </c>
      <c r="X7" s="24">
        <v>1630.56</v>
      </c>
      <c r="Y7" s="24">
        <v>100.36</v>
      </c>
      <c r="Z7" s="24">
        <v>103.54</v>
      </c>
      <c r="AA7" s="24">
        <v>103.43</v>
      </c>
      <c r="AB7" s="24">
        <v>103.25</v>
      </c>
      <c r="AC7" s="24">
        <v>103.11</v>
      </c>
      <c r="AD7" s="24">
        <v>101.72</v>
      </c>
      <c r="AE7" s="24">
        <v>102.73</v>
      </c>
      <c r="AF7" s="24">
        <v>105.78</v>
      </c>
      <c r="AG7" s="24">
        <v>106.09</v>
      </c>
      <c r="AH7" s="24">
        <v>106.44</v>
      </c>
      <c r="AI7" s="24">
        <v>104.54</v>
      </c>
      <c r="AJ7" s="24">
        <v>137.53</v>
      </c>
      <c r="AK7" s="24">
        <v>122.47</v>
      </c>
      <c r="AL7" s="24">
        <v>104.9</v>
      </c>
      <c r="AM7" s="24">
        <v>94.39</v>
      </c>
      <c r="AN7" s="24">
        <v>82.05</v>
      </c>
      <c r="AO7" s="24">
        <v>112.88</v>
      </c>
      <c r="AP7" s="24">
        <v>94.97</v>
      </c>
      <c r="AQ7" s="24">
        <v>63.96</v>
      </c>
      <c r="AR7" s="24">
        <v>69.42</v>
      </c>
      <c r="AS7" s="24">
        <v>72.86</v>
      </c>
      <c r="AT7" s="24">
        <v>65.930000000000007</v>
      </c>
      <c r="AU7" s="24">
        <v>16.78</v>
      </c>
      <c r="AV7" s="24">
        <v>8.43</v>
      </c>
      <c r="AW7" s="24">
        <v>12.08</v>
      </c>
      <c r="AX7" s="24">
        <v>13.66</v>
      </c>
      <c r="AY7" s="24">
        <v>9.06</v>
      </c>
      <c r="AZ7" s="24">
        <v>49.18</v>
      </c>
      <c r="BA7" s="24">
        <v>47.72</v>
      </c>
      <c r="BB7" s="24">
        <v>44.24</v>
      </c>
      <c r="BC7" s="24">
        <v>43.07</v>
      </c>
      <c r="BD7" s="24">
        <v>45.42</v>
      </c>
      <c r="BE7" s="24">
        <v>44.25</v>
      </c>
      <c r="BF7" s="24">
        <v>556.91999999999996</v>
      </c>
      <c r="BG7" s="24">
        <v>275.11</v>
      </c>
      <c r="BH7" s="24">
        <v>362.8</v>
      </c>
      <c r="BI7" s="24">
        <v>224.99</v>
      </c>
      <c r="BJ7" s="24">
        <v>189.55</v>
      </c>
      <c r="BK7" s="24">
        <v>1194.1500000000001</v>
      </c>
      <c r="BL7" s="24">
        <v>1206.79</v>
      </c>
      <c r="BM7" s="24">
        <v>1258.43</v>
      </c>
      <c r="BN7" s="24">
        <v>1163.75</v>
      </c>
      <c r="BO7" s="24">
        <v>1195.47</v>
      </c>
      <c r="BP7" s="24">
        <v>1182.1099999999999</v>
      </c>
      <c r="BQ7" s="24">
        <v>54.74</v>
      </c>
      <c r="BR7" s="24">
        <v>56.19</v>
      </c>
      <c r="BS7" s="24">
        <v>55.92</v>
      </c>
      <c r="BT7" s="24">
        <v>56.21</v>
      </c>
      <c r="BU7" s="24">
        <v>54.97</v>
      </c>
      <c r="BV7" s="24">
        <v>72.260000000000005</v>
      </c>
      <c r="BW7" s="24">
        <v>71.84</v>
      </c>
      <c r="BX7" s="24">
        <v>73.36</v>
      </c>
      <c r="BY7" s="24">
        <v>72.599999999999994</v>
      </c>
      <c r="BZ7" s="24">
        <v>69.430000000000007</v>
      </c>
      <c r="CA7" s="24">
        <v>73.78</v>
      </c>
      <c r="CB7" s="24">
        <v>272.26</v>
      </c>
      <c r="CC7" s="24">
        <v>266.85000000000002</v>
      </c>
      <c r="CD7" s="24">
        <v>269.05</v>
      </c>
      <c r="CE7" s="24">
        <v>270.27</v>
      </c>
      <c r="CF7" s="24">
        <v>275.44</v>
      </c>
      <c r="CG7" s="24">
        <v>230.02</v>
      </c>
      <c r="CH7" s="24">
        <v>228.47</v>
      </c>
      <c r="CI7" s="24">
        <v>224.88</v>
      </c>
      <c r="CJ7" s="24">
        <v>228.64</v>
      </c>
      <c r="CK7" s="24">
        <v>239.46</v>
      </c>
      <c r="CL7" s="24">
        <v>220.62</v>
      </c>
      <c r="CM7" s="24">
        <v>28.12</v>
      </c>
      <c r="CN7" s="24">
        <v>28.04</v>
      </c>
      <c r="CO7" s="24">
        <v>55.43</v>
      </c>
      <c r="CP7" s="24">
        <v>29.06</v>
      </c>
      <c r="CQ7" s="24">
        <v>28.65</v>
      </c>
      <c r="CR7" s="24">
        <v>42.56</v>
      </c>
      <c r="CS7" s="24">
        <v>42.47</v>
      </c>
      <c r="CT7" s="24">
        <v>42.4</v>
      </c>
      <c r="CU7" s="24">
        <v>42.28</v>
      </c>
      <c r="CV7" s="24">
        <v>41.06</v>
      </c>
      <c r="CW7" s="24">
        <v>42.22</v>
      </c>
      <c r="CX7" s="24">
        <v>76.38</v>
      </c>
      <c r="CY7" s="24">
        <v>76.569999999999993</v>
      </c>
      <c r="CZ7" s="24">
        <v>80.790000000000006</v>
      </c>
      <c r="DA7" s="24">
        <v>80.98</v>
      </c>
      <c r="DB7" s="24">
        <v>82.03</v>
      </c>
      <c r="DC7" s="24">
        <v>83.32</v>
      </c>
      <c r="DD7" s="24">
        <v>83.75</v>
      </c>
      <c r="DE7" s="24">
        <v>84.19</v>
      </c>
      <c r="DF7" s="24">
        <v>84.34</v>
      </c>
      <c r="DG7" s="24">
        <v>84.34</v>
      </c>
      <c r="DH7" s="24">
        <v>85.67</v>
      </c>
      <c r="DI7" s="24">
        <v>6.74</v>
      </c>
      <c r="DJ7" s="24">
        <v>13.5</v>
      </c>
      <c r="DK7" s="24">
        <v>16.16</v>
      </c>
      <c r="DL7" s="24">
        <v>18.940000000000001</v>
      </c>
      <c r="DM7" s="24">
        <v>21.64</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八重樫　綾子</cp:lastModifiedBy>
  <cp:lastPrinted>2024-01-23T08:57:28Z</cp:lastPrinted>
  <dcterms:created xsi:type="dcterms:W3CDTF">2023-12-12T00:53:44Z</dcterms:created>
  <dcterms:modified xsi:type="dcterms:W3CDTF">2024-01-23T08:57:35Z</dcterms:modified>
  <cp:category>
  </cp:category>
</cp:coreProperties>
</file>