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8_{444EF2D4-F79B-4482-B212-FA3CDC62720A}" revIDLastSave="0" xr10:uidLastSave="{00000000-0000-0000-0000-000000000000}"/>
  <workbookProtection lockStructure="1" workbookAlgorithmName="SHA-512" workbookHashValue="4zRg8RD57duUYOd1swVdtnBoku18glvDnlFDkiACnv60egD5IMPMHevbGtJu3e2O/U4SwUs9v+6D5F25qgY+0w==" workbookSaltValue="MPL2KpgIK0C6VqKfw4IanA==" workbookSpinCount="100000"/>
  <bookViews>
    <workbookView xr2:uid="{00000000-000D-0000-FFFF-FFFF00000000}" windowHeight="15840" windowWidth="29040" xWindow="-28920" yWindow="-141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E85" i="4"/>
  <c r="AL10" i="4"/>
  <c r="AD10" i="4"/>
  <c r="B10" i="4"/>
  <c r="AD8" i="4"/>
  <c r="I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<sst xmlns="http://schemas.openxmlformats.org/spreadsheetml/2006/main" count="231" uniqueCount="115">
  <si>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</si>
  <si>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</si>
  <si>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</si>
  <si>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</si>
  <si>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</si>
  <si>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</si>
  <si>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</si>
  <si>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</si>
  <si>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</si>
  <si>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</si>
  <si>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</si>
  <si>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</si>
  <si>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</si>
  <si>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</si>
  <si>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</si>
  <si>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</si>
  <si>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</si>
  <si>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</si>
  <si>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</si>
  <si>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</si>
  <si>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</si>
  <si>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</si>
  <si>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</si>
  <si>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</si>
  <si>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</si>
  <si>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</si>
  <si>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</si>
  <si>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</si>
  <si>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</si>
  <si>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</si>
  <si>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</si>
  <si>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</si>
  <si>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</si>
  <si>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</si>
  <si>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</si>
  <si>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</si>
  <si>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</si>
  <si>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</si>
  <si>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</si>
  <si>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</si>
  <si>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</si>
  <si>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</si>
  <si>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</si>
  <si>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</si>
  <si>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</si>
  <si>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</si>
  <si>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</si>
  <si>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</si>
  <si>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</si>
  <si>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</si>
  <si>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</si>
  <si>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</si>
  <si>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</si>
  <si>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</si>
  <si>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</si>
  <si>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</si>
  <si>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</si>
  <si>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</si>
  <si>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</si>
  <si>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</si>
  <si>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</si>
  <si>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</si>
  <si>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</si>
  <si>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</si>
  <si>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</si>
  <si>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</si>
  <si>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</si>
  <si>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</si>
  <si>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</si>
  <si>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</si>
  <si>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</si>
  <si>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</si>
  <si>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</si>
  <si>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</si>
  <si>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</si>
  <si>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</si>
  <si>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</si>
  <si>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</si>
  <si>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</si>
  <si>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</si>
  <si>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</si>
  <si>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</si>
  <si>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</si>
  <si>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</si>
  <si>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</si>
  <si>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</si>
  <si>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</si>
  <si>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</si>
  <si>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</si>
  <si>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</si>
  <si>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</si>
  <si>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</si>
  <si>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</si>
  <si>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</si>
  <si>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</si>
  <si>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</si>
  <si>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花巻市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</si>
  <si>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</si>
  <si>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</si>
  <si>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</si>
  <si>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</si>
  <si>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</si>
  <si>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</si>
  <si>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</si>
  <si>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</si>
  <si>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</si>
  <si>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</si>
  <si>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</si>
  <si>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</si>
  <si>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</si>
  <si>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</si>
  <si>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</si>
  <si>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各処理施設の更新については、花巻市農業集落排水事業最適整備構想に基づき、機能診断を実施した上で長寿命化対策である機能強化事業を実施している。
管路施設は2040年以降に耐用年数を迎えることとなり、効率的、計画的に更新していくために更新計画の策定が必要となる。</t>
    <phoneticPr fontId="4"/>
  </si>
  <si>
    <t>農業集落排水事業について、全地区で整備は完了しており、施設の維持管理と更新を中心に事業実施している。
施設の維持管理については、計画的な更新とし費用の平準化を図るとともに、交付金等の財源の確保に努めていく。
また、決算状況や財務諸表の分析及び類似団体との比較等による詳細な経営分析を行い、使用料収入の確保のために水洗化支援制度の周知等による普及促進を図り、経営基盤の強化に努めていく。</t>
    <phoneticPr fontId="4"/>
  </si>
  <si>
    <t>①経常収支比率の令和6年度の減少は、基準外繰入金の廃止によるものであるが、経費回収率の改善と併せた全体的な改善策を講じる必要がある。
②累積欠損金比率について、累積欠損金は企業会計移行の際に計上されたものであり、横ばいとなっている。使用料の増加は見込まれないため、維持管理費の削減等更なる改善に努めていく。
③流動比率については、企業債元金償還がここ数年でピークを迎えているため流動負債の割合が高く類似団体平均を大きく下回っている。
④企業債残高対事業規模比率は、使用料収入に対する企業債残高の割合であり、現在は横ばいだが企業債残高は今後減少していく見込みである。
⑤経費回収率は、使用料で汚水処理費をどの程度賄えているかを示す指標である。令和6年度は汚水処理費が減少したため、令和5年度と比較し増加しているが、100%を下回っているため維持管理費の削減に努めていく。
⑥汚水処理原価は、有収水量1㎥当たりの汚水処理に要した費用である。令和5年度と比較し汚水処理費が減少したため、令和6年度は減少し、全国平均を下回っているが、一層の水洗化率向上と維持管理費の削減に努めていく。
⑦施設利用率は、汚水処理施設の利用状況を表したものであり、例年、類似団体平均を下回る3割程度の稼働状況となっている。
⑧水洗化率は横ばいの状況だが、人口減少による分母の減の影響も大きくなっている。</t>
    <rPh sb="14" eb="16">
      <t>ゲンショウ</t>
    </rPh>
    <rPh sb="175" eb="177">
      <t>スウネン</t>
    </rPh>
    <rPh sb="320" eb="322">
      <t>レイワ</t>
    </rPh>
    <rPh sb="323" eb="325">
      <t>ネンド</t>
    </rPh>
    <rPh sb="326" eb="328">
      <t>オスイ</t>
    </rPh>
    <rPh sb="328" eb="330">
      <t>ショリ</t>
    </rPh>
    <rPh sb="330" eb="331">
      <t>ヒ</t>
    </rPh>
    <rPh sb="332" eb="334">
      <t>ゲンショウ</t>
    </rPh>
    <rPh sb="339" eb="341">
      <t>レイワ</t>
    </rPh>
    <rPh sb="342" eb="344">
      <t>ネンド</t>
    </rPh>
    <rPh sb="345" eb="347">
      <t>ヒカク</t>
    </rPh>
    <rPh sb="348" eb="350">
      <t>ゾウカ</t>
    </rPh>
    <rPh sb="418" eb="420">
      <t>レイワ</t>
    </rPh>
    <rPh sb="421" eb="423">
      <t>ネンド</t>
    </rPh>
    <rPh sb="424" eb="426">
      <t>ヒカク</t>
    </rPh>
    <rPh sb="427" eb="432">
      <t>オスイショリヒ</t>
    </rPh>
    <rPh sb="433" eb="435">
      <t>ゲンショウ</t>
    </rPh>
    <rPh sb="440" eb="442">
      <t>レイワ</t>
    </rPh>
    <rPh sb="443" eb="445">
      <t>ネンド</t>
    </rPh>
    <rPh sb="446" eb="448">
      <t>ゲンショウ</t>
    </rPh>
    <rPh sb="455" eb="457">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</si>
</sst>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A5-43ED-80D7-E520FD307F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07A5-43ED-80D7-E520FD307F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32.9</c:v>
                </c:pt>
                <c:pt idx="1">
                  <c:v>33.880000000000003</c:v>
                </c:pt>
                <c:pt idx="2">
                  <c:v>33.880000000000003</c:v>
                </c:pt>
                <c:pt idx="3">
                  <c:v>33.880000000000003</c:v>
                </c:pt>
                <c:pt idx="4">
                  <c:v>33.880000000000003</c:v>
                </c:pt>
              </c:numCache>
            </c:numRef>
          </c:val>
          <c:extLst>
            <c:ext xmlns:c16="http://schemas.microsoft.com/office/drawing/2014/chart" uri="{C3380CC4-5D6E-409C-BE32-E72D297353CC}">
              <c16:uniqueId val="{00000000-4E78-463D-9A24-8A7CB28296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4E78-463D-9A24-8A7CB28296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85.95</c:v>
                </c:pt>
                <c:pt idx="1">
                  <c:v>86.21</c:v>
                </c:pt>
                <c:pt idx="2">
                  <c:v>86.67</c:v>
                </c:pt>
                <c:pt idx="3">
                  <c:v>86.95</c:v>
                </c:pt>
                <c:pt idx="4">
                  <c:v>87.27</c:v>
                </c:pt>
              </c:numCache>
            </c:numRef>
          </c:val>
          <c:extLst>
            <c:ext xmlns:c16="http://schemas.microsoft.com/office/drawing/2014/chart" uri="{C3380CC4-5D6E-409C-BE32-E72D297353CC}">
              <c16:uniqueId val="{00000000-FC01-46F5-864C-EF97F57E62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FC01-46F5-864C-EF97F57E62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99.62</c:v>
                </c:pt>
                <c:pt idx="1">
                  <c:v>99.63</c:v>
                </c:pt>
                <c:pt idx="2">
                  <c:v>99.71</c:v>
                </c:pt>
                <c:pt idx="3">
                  <c:v>103.04</c:v>
                </c:pt>
                <c:pt idx="4">
                  <c:v>97.4</c:v>
                </c:pt>
              </c:numCache>
            </c:numRef>
          </c:val>
          <c:extLst>
            <c:ext xmlns:c16="http://schemas.microsoft.com/office/drawing/2014/chart" uri="{C3380CC4-5D6E-409C-BE32-E72D297353CC}">
              <c16:uniqueId val="{00000000-6212-4345-A01D-327CA55AC3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6212-4345-A01D-327CA55AC3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9.06</c:v>
                </c:pt>
                <c:pt idx="1">
                  <c:v>11.79</c:v>
                </c:pt>
                <c:pt idx="2">
                  <c:v>14.51</c:v>
                </c:pt>
                <c:pt idx="3">
                  <c:v>17.21</c:v>
                </c:pt>
                <c:pt idx="4">
                  <c:v>19.82</c:v>
                </c:pt>
              </c:numCache>
            </c:numRef>
          </c:val>
          <c:extLst>
            <c:ext xmlns:c16="http://schemas.microsoft.com/office/drawing/2014/chart" uri="{C3380CC4-5D6E-409C-BE32-E72D297353CC}">
              <c16:uniqueId val="{00000000-79EF-4B11-9CAE-4342B5F334F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79EF-4B11-9CAE-4342B5F334F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B6-42D3-AFB5-9820B6D11A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E3B6-42D3-AFB5-9820B6D11A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44.8</c:v>
                </c:pt>
                <c:pt idx="1">
                  <c:v>46.73</c:v>
                </c:pt>
                <c:pt idx="2">
                  <c:v>48.91</c:v>
                </c:pt>
                <c:pt idx="3">
                  <c:v>30.99</c:v>
                </c:pt>
                <c:pt idx="4">
                  <c:v>46.71</c:v>
                </c:pt>
              </c:numCache>
            </c:numRef>
          </c:val>
          <c:extLst>
            <c:ext xmlns:c16="http://schemas.microsoft.com/office/drawing/2014/chart" uri="{C3380CC4-5D6E-409C-BE32-E72D297353CC}">
              <c16:uniqueId val="{00000000-F51D-404A-BFD1-A0AD5FD0EA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F51D-404A-BFD1-A0AD5FD0EA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8.34</c:v>
                </c:pt>
                <c:pt idx="1">
                  <c:v>10.69</c:v>
                </c:pt>
                <c:pt idx="2">
                  <c:v>6.65</c:v>
                </c:pt>
                <c:pt idx="3">
                  <c:v>22.11</c:v>
                </c:pt>
                <c:pt idx="4">
                  <c:v>17.7</c:v>
                </c:pt>
              </c:numCache>
            </c:numRef>
          </c:val>
          <c:extLst>
            <c:ext xmlns:c16="http://schemas.microsoft.com/office/drawing/2014/chart" uri="{C3380CC4-5D6E-409C-BE32-E72D297353CC}">
              <c16:uniqueId val="{00000000-FE5F-452E-8031-B5A7AF0C27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FE5F-452E-8031-B5A7AF0C27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1003.89</c:v>
                </c:pt>
                <c:pt idx="1">
                  <c:v>950.59</c:v>
                </c:pt>
                <c:pt idx="2">
                  <c:v>920.55</c:v>
                </c:pt>
                <c:pt idx="3">
                  <c:v>978.77</c:v>
                </c:pt>
                <c:pt idx="4">
                  <c:v>1183.1099999999999</c:v>
                </c:pt>
              </c:numCache>
            </c:numRef>
          </c:val>
          <c:extLst>
            <c:ext xmlns:c16="http://schemas.microsoft.com/office/drawing/2014/chart" uri="{C3380CC4-5D6E-409C-BE32-E72D297353CC}">
              <c16:uniqueId val="{00000000-EDFB-446B-8DA5-0C13785C12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EDFB-446B-8DA5-0C13785C12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51.46</c:v>
                </c:pt>
                <c:pt idx="1">
                  <c:v>52.02</c:v>
                </c:pt>
                <c:pt idx="2">
                  <c:v>52.24</c:v>
                </c:pt>
                <c:pt idx="3">
                  <c:v>49.51</c:v>
                </c:pt>
                <c:pt idx="4">
                  <c:v>86.2</c:v>
                </c:pt>
              </c:numCache>
            </c:numRef>
          </c:val>
          <c:extLst>
            <c:ext xmlns:c16="http://schemas.microsoft.com/office/drawing/2014/chart" uri="{C3380CC4-5D6E-409C-BE32-E72D297353CC}">
              <c16:uniqueId val="{00000000-B236-411F-ABAE-A63766F853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B236-411F-ABAE-A63766F853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274.38</c:v>
                </c:pt>
                <c:pt idx="1">
                  <c:v>271.75</c:v>
                </c:pt>
                <c:pt idx="2">
                  <c:v>271.87</c:v>
                </c:pt>
                <c:pt idx="3">
                  <c:v>286.27999999999997</c:v>
                </c:pt>
                <c:pt idx="4">
                  <c:v>165.41</c:v>
                </c:pt>
              </c:numCache>
            </c:numRef>
          </c:val>
          <c:extLst>
            <c:ext xmlns:c16="http://schemas.microsoft.com/office/drawing/2014/chart" uri="{C3380CC4-5D6E-409C-BE32-E72D297353CC}">
              <c16:uniqueId val="{00000000-D9F5-4CC9-A13F-E37081BF44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D9F5-4CC9-A13F-E37081BF44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岩手県　花巻市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89867</v>
      </c>
      <c r="AM8" s="44"/>
      <c r="AN8" s="44"/>
      <c r="AO8" s="44"/>
      <c r="AP8" s="44"/>
      <c r="AQ8" s="44"/>
      <c r="AR8" s="44"/>
      <c r="AS8" s="44"/>
      <c r="AT8" s="45">
        <f>データ!T6</f>
        <v>908.39</v>
      </c>
      <c r="AU8" s="45"/>
      <c r="AV8" s="45"/>
      <c r="AW8" s="45"/>
      <c r="AX8" s="45"/>
      <c r="AY8" s="45"/>
      <c r="AZ8" s="45"/>
      <c r="BA8" s="45"/>
      <c r="BB8" s="45">
        <f>データ!U6</f>
        <v>98.93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47.13</v>
      </c>
      <c r="J10" s="45"/>
      <c r="K10" s="45"/>
      <c r="L10" s="45"/>
      <c r="M10" s="45"/>
      <c r="N10" s="45"/>
      <c r="O10" s="45"/>
      <c r="P10" s="45">
        <f>データ!P6</f>
        <v>14.03</v>
      </c>
      <c r="Q10" s="45"/>
      <c r="R10" s="45"/>
      <c r="S10" s="45"/>
      <c r="T10" s="45"/>
      <c r="U10" s="45"/>
      <c r="V10" s="45"/>
      <c r="W10" s="45">
        <f>データ!Q6</f>
        <v>94.98</v>
      </c>
      <c r="X10" s="45"/>
      <c r="Y10" s="45"/>
      <c r="Z10" s="45"/>
      <c r="AA10" s="45"/>
      <c r="AB10" s="45"/>
      <c r="AC10" s="45"/>
      <c r="AD10" s="44">
        <f>データ!R6</f>
        <v>2860</v>
      </c>
      <c r="AE10" s="44"/>
      <c r="AF10" s="44"/>
      <c r="AG10" s="44"/>
      <c r="AH10" s="44"/>
      <c r="AI10" s="44"/>
      <c r="AJ10" s="44"/>
      <c r="AK10" s="2"/>
      <c r="AL10" s="44">
        <f>データ!V6</f>
        <v>12517</v>
      </c>
      <c r="AM10" s="44"/>
      <c r="AN10" s="44"/>
      <c r="AO10" s="44"/>
      <c r="AP10" s="44"/>
      <c r="AQ10" s="44"/>
      <c r="AR10" s="44"/>
      <c r="AS10" s="44"/>
      <c r="AT10" s="45">
        <f>データ!W6</f>
        <v>7.24</v>
      </c>
      <c r="AU10" s="45"/>
      <c r="AV10" s="45"/>
      <c r="AW10" s="45"/>
      <c r="AX10" s="45"/>
      <c r="AY10" s="45"/>
      <c r="AZ10" s="45"/>
      <c r="BA10" s="45"/>
      <c r="BB10" s="45">
        <f>データ!X6</f>
        <v>1728.87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s8tNyf3owqm3o1RYhm8+w1GxAeVtD+bfZmX15hL11a7FOouEyx2jca4MIvCNfYj0akpl5KKzc/qkyuMTNMmgg==" saltValue="1j4Cz+WUm6uKQbORwHMT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32051</v>
      </c>
      <c r="D6" s="19">
        <f t="shared" si="3"/>
        <v>46</v>
      </c>
      <c r="E6" s="19">
        <f t="shared" si="3"/>
        <v>17</v>
      </c>
      <c r="F6" s="19">
        <f t="shared" si="3"/>
        <v>5</v>
      </c>
      <c r="G6" s="19">
        <f t="shared" si="3"/>
        <v>0</v>
      </c>
      <c r="H6" s="19" t="str">
        <f t="shared" si="3"/>
        <v>岩手県　花巻市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47.13</v>
      </c>
      <c r="P6" s="20">
        <f t="shared" si="3"/>
        <v>14.03</v>
      </c>
      <c r="Q6" s="20">
        <f t="shared" si="3"/>
        <v>94.98</v>
      </c>
      <c r="R6" s="20">
        <f t="shared" si="3"/>
        <v>2860</v>
      </c>
      <c r="S6" s="20">
        <f t="shared" si="3"/>
        <v>89867</v>
      </c>
      <c r="T6" s="20">
        <f t="shared" si="3"/>
        <v>908.39</v>
      </c>
      <c r="U6" s="20">
        <f t="shared" si="3"/>
        <v>98.93</v>
      </c>
      <c r="V6" s="20">
        <f t="shared" si="3"/>
        <v>12517</v>
      </c>
      <c r="W6" s="20">
        <f t="shared" si="3"/>
        <v>7.24</v>
      </c>
      <c r="X6" s="20">
        <f t="shared" si="3"/>
        <v>1728.87</v>
      </c>
      <c r="Y6" s="21">
        <f>IF(Y7="",NA(),Y7)</f>
        <v>99.62</v>
      </c>
      <c r="Z6" s="21">
        <f t="shared" ref="Z6:AH6" si="4">IF(Z7="",NA(),Z7)</f>
        <v>99.63</v>
      </c>
      <c r="AA6" s="21">
        <f t="shared" si="4"/>
        <v>99.71</v>
      </c>
      <c r="AB6" s="21">
        <f t="shared" si="4"/>
        <v>103.04</v>
      </c>
      <c r="AC6" s="21">
        <f t="shared" si="4"/>
        <v>97.4</v>
      </c>
      <c r="AD6" s="21">
        <f t="shared" si="4"/>
        <v>106.37</v>
      </c>
      <c r="AE6" s="21">
        <f t="shared" si="4"/>
        <v>106.07</v>
      </c>
      <c r="AF6" s="21">
        <f t="shared" si="4"/>
        <v>105.5</v>
      </c>
      <c r="AG6" s="21">
        <f t="shared" si="4"/>
        <v>106.35</v>
      </c>
      <c r="AH6" s="21">
        <f t="shared" si="4"/>
        <v>103.04</v>
      </c>
      <c r="AI6" s="20" t="str">
        <f>IF(AI7="","",IF(AI7="-","【-】","【"&amp;SUBSTITUTE(TEXT(AI7,"#,##0.00"),"-","△")&amp;"】"))</f>
        <v>【104.30】</v>
      </c>
      <c r="AJ6" s="21">
        <f>IF(AJ7="",NA(),AJ7)</f>
        <v>44.8</v>
      </c>
      <c r="AK6" s="21">
        <f t="shared" ref="AK6:AS6" si="5">IF(AK7="",NA(),AK7)</f>
        <v>46.73</v>
      </c>
      <c r="AL6" s="21">
        <f t="shared" si="5"/>
        <v>48.91</v>
      </c>
      <c r="AM6" s="21">
        <f t="shared" si="5"/>
        <v>30.99</v>
      </c>
      <c r="AN6" s="21">
        <f t="shared" si="5"/>
        <v>46.71</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8.34</v>
      </c>
      <c r="AV6" s="21">
        <f t="shared" ref="AV6:BD6" si="6">IF(AV7="",NA(),AV7)</f>
        <v>10.69</v>
      </c>
      <c r="AW6" s="21">
        <f t="shared" si="6"/>
        <v>6.65</v>
      </c>
      <c r="AX6" s="21">
        <f t="shared" si="6"/>
        <v>22.11</v>
      </c>
      <c r="AY6" s="21">
        <f t="shared" si="6"/>
        <v>17.7</v>
      </c>
      <c r="AZ6" s="21">
        <f t="shared" si="6"/>
        <v>29.13</v>
      </c>
      <c r="BA6" s="21">
        <f t="shared" si="6"/>
        <v>35.69</v>
      </c>
      <c r="BB6" s="21">
        <f t="shared" si="6"/>
        <v>38.4</v>
      </c>
      <c r="BC6" s="21">
        <f t="shared" si="6"/>
        <v>44.04</v>
      </c>
      <c r="BD6" s="21">
        <f t="shared" si="6"/>
        <v>41.03</v>
      </c>
      <c r="BE6" s="20" t="str">
        <f>IF(BE7="","",IF(BE7="-","【-】","【"&amp;SUBSTITUTE(TEXT(BE7,"#,##0.00"),"-","△")&amp;"】"))</f>
        <v>【47.19】</v>
      </c>
      <c r="BF6" s="21">
        <f>IF(BF7="",NA(),BF7)</f>
        <v>1003.89</v>
      </c>
      <c r="BG6" s="21">
        <f t="shared" ref="BG6:BO6" si="7">IF(BG7="",NA(),BG7)</f>
        <v>950.59</v>
      </c>
      <c r="BH6" s="21">
        <f t="shared" si="7"/>
        <v>920.55</v>
      </c>
      <c r="BI6" s="21">
        <f t="shared" si="7"/>
        <v>978.77</v>
      </c>
      <c r="BJ6" s="21">
        <f t="shared" si="7"/>
        <v>1183.1099999999999</v>
      </c>
      <c r="BK6" s="21">
        <f t="shared" si="7"/>
        <v>867.83</v>
      </c>
      <c r="BL6" s="21">
        <f t="shared" si="7"/>
        <v>791.76</v>
      </c>
      <c r="BM6" s="21">
        <f t="shared" si="7"/>
        <v>900.82</v>
      </c>
      <c r="BN6" s="21">
        <f t="shared" si="7"/>
        <v>839.21</v>
      </c>
      <c r="BO6" s="21">
        <f t="shared" si="7"/>
        <v>796.8</v>
      </c>
      <c r="BP6" s="20" t="str">
        <f>IF(BP7="","",IF(BP7="-","【-】","【"&amp;SUBSTITUTE(TEXT(BP7,"#,##0.00"),"-","△")&amp;"】"))</f>
        <v>【798.10】</v>
      </c>
      <c r="BQ6" s="21">
        <f>IF(BQ7="",NA(),BQ7)</f>
        <v>51.46</v>
      </c>
      <c r="BR6" s="21">
        <f t="shared" ref="BR6:BZ6" si="8">IF(BR7="",NA(),BR7)</f>
        <v>52.02</v>
      </c>
      <c r="BS6" s="21">
        <f t="shared" si="8"/>
        <v>52.24</v>
      </c>
      <c r="BT6" s="21">
        <f t="shared" si="8"/>
        <v>49.51</v>
      </c>
      <c r="BU6" s="21">
        <f t="shared" si="8"/>
        <v>86.2</v>
      </c>
      <c r="BV6" s="21">
        <f t="shared" si="8"/>
        <v>57.08</v>
      </c>
      <c r="BW6" s="21">
        <f t="shared" si="8"/>
        <v>56.26</v>
      </c>
      <c r="BX6" s="21">
        <f t="shared" si="8"/>
        <v>52.94</v>
      </c>
      <c r="BY6" s="21">
        <f t="shared" si="8"/>
        <v>52.05</v>
      </c>
      <c r="BZ6" s="21">
        <f t="shared" si="8"/>
        <v>58.41</v>
      </c>
      <c r="CA6" s="20" t="str">
        <f>IF(CA7="","",IF(CA7="-","【-】","【"&amp;SUBSTITUTE(TEXT(CA7,"#,##0.00"),"-","△")&amp;"】"))</f>
        <v>【54.51】</v>
      </c>
      <c r="CB6" s="21">
        <f>IF(CB7="",NA(),CB7)</f>
        <v>274.38</v>
      </c>
      <c r="CC6" s="21">
        <f t="shared" ref="CC6:CK6" si="9">IF(CC7="",NA(),CC7)</f>
        <v>271.75</v>
      </c>
      <c r="CD6" s="21">
        <f t="shared" si="9"/>
        <v>271.87</v>
      </c>
      <c r="CE6" s="21">
        <f t="shared" si="9"/>
        <v>286.27999999999997</v>
      </c>
      <c r="CF6" s="21">
        <f t="shared" si="9"/>
        <v>165.41</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32.9</v>
      </c>
      <c r="CN6" s="21">
        <f t="shared" ref="CN6:CV6" si="10">IF(CN7="",NA(),CN7)</f>
        <v>33.880000000000003</v>
      </c>
      <c r="CO6" s="21">
        <f t="shared" si="10"/>
        <v>33.880000000000003</v>
      </c>
      <c r="CP6" s="21">
        <f t="shared" si="10"/>
        <v>33.880000000000003</v>
      </c>
      <c r="CQ6" s="21">
        <f t="shared" si="10"/>
        <v>33.880000000000003</v>
      </c>
      <c r="CR6" s="21">
        <f t="shared" si="10"/>
        <v>54.83</v>
      </c>
      <c r="CS6" s="21">
        <f t="shared" si="10"/>
        <v>66.53</v>
      </c>
      <c r="CT6" s="21">
        <f t="shared" si="10"/>
        <v>52.35</v>
      </c>
      <c r="CU6" s="21">
        <f t="shared" si="10"/>
        <v>46.25</v>
      </c>
      <c r="CV6" s="21">
        <f t="shared" si="10"/>
        <v>52.34</v>
      </c>
      <c r="CW6" s="20" t="str">
        <f>IF(CW7="","",IF(CW7="-","【-】","【"&amp;SUBSTITUTE(TEXT(CW7,"#,##0.00"),"-","△")&amp;"】"))</f>
        <v>【49.92】</v>
      </c>
      <c r="CX6" s="21">
        <f>IF(CX7="",NA(),CX7)</f>
        <v>85.95</v>
      </c>
      <c r="CY6" s="21">
        <f t="shared" ref="CY6:DG6" si="11">IF(CY7="",NA(),CY7)</f>
        <v>86.21</v>
      </c>
      <c r="CZ6" s="21">
        <f t="shared" si="11"/>
        <v>86.67</v>
      </c>
      <c r="DA6" s="21">
        <f t="shared" si="11"/>
        <v>86.95</v>
      </c>
      <c r="DB6" s="21">
        <f t="shared" si="11"/>
        <v>87.27</v>
      </c>
      <c r="DC6" s="21">
        <f t="shared" si="11"/>
        <v>84.7</v>
      </c>
      <c r="DD6" s="21">
        <f t="shared" si="11"/>
        <v>84.67</v>
      </c>
      <c r="DE6" s="21">
        <f t="shared" si="11"/>
        <v>84.39</v>
      </c>
      <c r="DF6" s="21">
        <f t="shared" si="11"/>
        <v>83.96</v>
      </c>
      <c r="DG6" s="21">
        <f t="shared" si="11"/>
        <v>90.05</v>
      </c>
      <c r="DH6" s="20" t="str">
        <f>IF(DH7="","",IF(DH7="-","【-】","【"&amp;SUBSTITUTE(TEXT(DH7,"#,##0.00"),"-","△")&amp;"】"))</f>
        <v>【87.80】</v>
      </c>
      <c r="DI6" s="21">
        <f>IF(DI7="",NA(),DI7)</f>
        <v>9.06</v>
      </c>
      <c r="DJ6" s="21">
        <f t="shared" ref="DJ6:DR6" si="12">IF(DJ7="",NA(),DJ7)</f>
        <v>11.79</v>
      </c>
      <c r="DK6" s="21">
        <f t="shared" si="12"/>
        <v>14.51</v>
      </c>
      <c r="DL6" s="21">
        <f t="shared" si="12"/>
        <v>17.21</v>
      </c>
      <c r="DM6" s="21">
        <f t="shared" si="12"/>
        <v>19.82</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32051</v>
      </c>
      <c r="D7" s="23">
        <v>46</v>
      </c>
      <c r="E7" s="23">
        <v>17</v>
      </c>
      <c r="F7" s="23">
        <v>5</v>
      </c>
      <c r="G7" s="23">
        <v>0</v>
      </c>
      <c r="H7" s="23" t="s">
        <v>96</v>
      </c>
      <c r="I7" s="23" t="s">
        <v>97</v>
      </c>
      <c r="J7" s="23" t="s">
        <v>98</v>
      </c>
      <c r="K7" s="23" t="s">
        <v>99</v>
      </c>
      <c r="L7" s="23" t="s">
        <v>100</v>
      </c>
      <c r="M7" s="23" t="s">
        <v>101</v>
      </c>
      <c r="N7" s="24" t="s">
        <v>102</v>
      </c>
      <c r="O7" s="24">
        <v>47.13</v>
      </c>
      <c r="P7" s="24">
        <v>14.03</v>
      </c>
      <c r="Q7" s="24">
        <v>94.98</v>
      </c>
      <c r="R7" s="24">
        <v>2860</v>
      </c>
      <c r="S7" s="24">
        <v>89867</v>
      </c>
      <c r="T7" s="24">
        <v>908.39</v>
      </c>
      <c r="U7" s="24">
        <v>98.93</v>
      </c>
      <c r="V7" s="24">
        <v>12517</v>
      </c>
      <c r="W7" s="24">
        <v>7.24</v>
      </c>
      <c r="X7" s="24">
        <v>1728.87</v>
      </c>
      <c r="Y7" s="24">
        <v>99.62</v>
      </c>
      <c r="Z7" s="24">
        <v>99.63</v>
      </c>
      <c r="AA7" s="24">
        <v>99.71</v>
      </c>
      <c r="AB7" s="24">
        <v>103.04</v>
      </c>
      <c r="AC7" s="24">
        <v>97.4</v>
      </c>
      <c r="AD7" s="24">
        <v>106.37</v>
      </c>
      <c r="AE7" s="24">
        <v>106.07</v>
      </c>
      <c r="AF7" s="24">
        <v>105.5</v>
      </c>
      <c r="AG7" s="24">
        <v>106.35</v>
      </c>
      <c r="AH7" s="24">
        <v>103.04</v>
      </c>
      <c r="AI7" s="24">
        <v>104.3</v>
      </c>
      <c r="AJ7" s="24">
        <v>44.8</v>
      </c>
      <c r="AK7" s="24">
        <v>46.73</v>
      </c>
      <c r="AL7" s="24">
        <v>48.91</v>
      </c>
      <c r="AM7" s="24">
        <v>30.99</v>
      </c>
      <c r="AN7" s="24">
        <v>46.71</v>
      </c>
      <c r="AO7" s="24">
        <v>139.02000000000001</v>
      </c>
      <c r="AP7" s="24">
        <v>132.04</v>
      </c>
      <c r="AQ7" s="24">
        <v>145.43</v>
      </c>
      <c r="AR7" s="24">
        <v>129.88999999999999</v>
      </c>
      <c r="AS7" s="24">
        <v>100.31</v>
      </c>
      <c r="AT7" s="24">
        <v>102.74</v>
      </c>
      <c r="AU7" s="24">
        <v>8.34</v>
      </c>
      <c r="AV7" s="24">
        <v>10.69</v>
      </c>
      <c r="AW7" s="24">
        <v>6.65</v>
      </c>
      <c r="AX7" s="24">
        <v>22.11</v>
      </c>
      <c r="AY7" s="24">
        <v>17.7</v>
      </c>
      <c r="AZ7" s="24">
        <v>29.13</v>
      </c>
      <c r="BA7" s="24">
        <v>35.69</v>
      </c>
      <c r="BB7" s="24">
        <v>38.4</v>
      </c>
      <c r="BC7" s="24">
        <v>44.04</v>
      </c>
      <c r="BD7" s="24">
        <v>41.03</v>
      </c>
      <c r="BE7" s="24">
        <v>47.19</v>
      </c>
      <c r="BF7" s="24">
        <v>1003.89</v>
      </c>
      <c r="BG7" s="24">
        <v>950.59</v>
      </c>
      <c r="BH7" s="24">
        <v>920.55</v>
      </c>
      <c r="BI7" s="24">
        <v>978.77</v>
      </c>
      <c r="BJ7" s="24">
        <v>1183.1099999999999</v>
      </c>
      <c r="BK7" s="24">
        <v>867.83</v>
      </c>
      <c r="BL7" s="24">
        <v>791.76</v>
      </c>
      <c r="BM7" s="24">
        <v>900.82</v>
      </c>
      <c r="BN7" s="24">
        <v>839.21</v>
      </c>
      <c r="BO7" s="24">
        <v>796.8</v>
      </c>
      <c r="BP7" s="24">
        <v>798.1</v>
      </c>
      <c r="BQ7" s="24">
        <v>51.46</v>
      </c>
      <c r="BR7" s="24">
        <v>52.02</v>
      </c>
      <c r="BS7" s="24">
        <v>52.24</v>
      </c>
      <c r="BT7" s="24">
        <v>49.51</v>
      </c>
      <c r="BU7" s="24">
        <v>86.2</v>
      </c>
      <c r="BV7" s="24">
        <v>57.08</v>
      </c>
      <c r="BW7" s="24">
        <v>56.26</v>
      </c>
      <c r="BX7" s="24">
        <v>52.94</v>
      </c>
      <c r="BY7" s="24">
        <v>52.05</v>
      </c>
      <c r="BZ7" s="24">
        <v>58.41</v>
      </c>
      <c r="CA7" s="24">
        <v>54.51</v>
      </c>
      <c r="CB7" s="24">
        <v>274.38</v>
      </c>
      <c r="CC7" s="24">
        <v>271.75</v>
      </c>
      <c r="CD7" s="24">
        <v>271.87</v>
      </c>
      <c r="CE7" s="24">
        <v>286.27999999999997</v>
      </c>
      <c r="CF7" s="24">
        <v>165.41</v>
      </c>
      <c r="CG7" s="24">
        <v>274.99</v>
      </c>
      <c r="CH7" s="24">
        <v>282.08999999999997</v>
      </c>
      <c r="CI7" s="24">
        <v>303.27999999999997</v>
      </c>
      <c r="CJ7" s="24">
        <v>301.86</v>
      </c>
      <c r="CK7" s="24">
        <v>267.33999999999997</v>
      </c>
      <c r="CL7" s="24">
        <v>286.33</v>
      </c>
      <c r="CM7" s="24">
        <v>32.9</v>
      </c>
      <c r="CN7" s="24">
        <v>33.880000000000003</v>
      </c>
      <c r="CO7" s="24">
        <v>33.880000000000003</v>
      </c>
      <c r="CP7" s="24">
        <v>33.880000000000003</v>
      </c>
      <c r="CQ7" s="24">
        <v>33.880000000000003</v>
      </c>
      <c r="CR7" s="24">
        <v>54.83</v>
      </c>
      <c r="CS7" s="24">
        <v>66.53</v>
      </c>
      <c r="CT7" s="24">
        <v>52.35</v>
      </c>
      <c r="CU7" s="24">
        <v>46.25</v>
      </c>
      <c r="CV7" s="24">
        <v>52.34</v>
      </c>
      <c r="CW7" s="24">
        <v>49.92</v>
      </c>
      <c r="CX7" s="24">
        <v>85.95</v>
      </c>
      <c r="CY7" s="24">
        <v>86.21</v>
      </c>
      <c r="CZ7" s="24">
        <v>86.67</v>
      </c>
      <c r="DA7" s="24">
        <v>86.95</v>
      </c>
      <c r="DB7" s="24">
        <v>87.27</v>
      </c>
      <c r="DC7" s="24">
        <v>84.7</v>
      </c>
      <c r="DD7" s="24">
        <v>84.67</v>
      </c>
      <c r="DE7" s="24">
        <v>84.39</v>
      </c>
      <c r="DF7" s="24">
        <v>83.96</v>
      </c>
      <c r="DG7" s="24">
        <v>90.05</v>
      </c>
      <c r="DH7" s="24">
        <v>87.8</v>
      </c>
      <c r="DI7" s="24">
        <v>9.06</v>
      </c>
      <c r="DJ7" s="24">
        <v>11.79</v>
      </c>
      <c r="DK7" s="24">
        <v>14.51</v>
      </c>
      <c r="DL7" s="24">
        <v>17.21</v>
      </c>
      <c r="DM7" s="24">
        <v>19.82</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2026-02-18T04:30:53Z</cp:lastPrinted>
  <dcterms:created xsi:type="dcterms:W3CDTF">2025-12-23T06:16:10Z</dcterms:created>
  <dcterms:modified xsi:type="dcterms:W3CDTF">2026-03-12T01:21:24Z</dcterms:modified>
</cp:coreProperties>
</file>