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8_{570AFED0-A512-47E2-8068-4D40AE8AFD07}" revIDLastSave="0" xr10:uidLastSave="{00000000-0000-0000-0000-000000000000}"/>
  <workbookProtection lockStructure="1" workbookAlgorithmName="SHA-512" workbookHashValue="jPbcwZoYCwTxjLGLuldJ2BvTvc5GgTit96qlU24fonUkZXq4CfGmbm9gFYOMDU64WwXEtW2KlVZZLi71UEp0xw==" workbookSaltValue="L+93B3AZqS/5eCg3bzFI7A==" workbookSpinCount="100000"/>
  <bookViews>
    <workbookView xr2:uid="{00000000-000D-0000-FFFF-FFFF00000000}" windowHeight="15840" windowWidth="29040" xWindow="-28920" yWindow="-141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<sst xmlns="http://schemas.openxmlformats.org/spreadsheetml/2006/main" count="231" uniqueCount="116">
  <si>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</si>
  <si>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</si>
  <si>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</si>
  <si>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</si>
  <si>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</si>
  <si>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</si>
  <si>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</si>
  <si>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</si>
  <si>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</si>
  <si>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</si>
  <si>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</si>
  <si>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</si>
  <si>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</si>
  <si>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</si>
  <si>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</si>
  <si>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</si>
  <si>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</si>
  <si>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</si>
  <si>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</si>
  <si>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</si>
  <si>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</si>
  <si>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</si>
  <si>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</si>
  <si>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</si>
  <si>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</si>
  <si>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</si>
  <si>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</si>
  <si>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</si>
  <si>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</si>
  <si>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</si>
  <si>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</si>
  <si>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</si>
  <si>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</si>
  <si>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</si>
  <si>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</si>
  <si>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</si>
  <si>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</si>
  <si>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</si>
  <si>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</si>
  <si>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</si>
  <si>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</si>
  <si>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</si>
  <si>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</si>
  <si>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</si>
  <si>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</si>
  <si>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</si>
  <si>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</si>
  <si>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</si>
  <si>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</si>
  <si>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</si>
  <si>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</si>
  <si>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</si>
  <si>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</si>
  <si>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</si>
  <si>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</si>
  <si>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</si>
  <si>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</si>
  <si>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</si>
  <si>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</si>
  <si>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</si>
  <si>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</si>
  <si>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</si>
  <si>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</si>
  <si>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</si>
  <si>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</si>
  <si>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</si>
  <si>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</si>
  <si>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</si>
  <si>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</si>
  <si>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</si>
  <si>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</si>
  <si>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</si>
  <si>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</si>
  <si>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</si>
  <si>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</si>
  <si>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</si>
  <si>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</si>
  <si>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</si>
  <si>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</si>
  <si>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</si>
  <si>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</si>
  <si>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</si>
  <si>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</si>
  <si>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</si>
  <si>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</si>
  <si>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</si>
  <si>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</si>
  <si>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</si>
  <si>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</si>
  <si>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</si>
  <si>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</si>
  <si>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</si>
  <si>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</si>
  <si>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</si>
  <si>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</si>
  <si>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</si>
  <si>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花巻市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</si>
  <si>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</si>
  <si>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</si>
  <si>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</si>
  <si>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</si>
  <si>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</si>
  <si>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</si>
  <si>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</si>
  <si>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</si>
  <si>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</si>
  <si>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</si>
  <si>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</si>
  <si>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</si>
  <si>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</si>
  <si>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</si>
  <si>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</si>
  <si>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</si>
  <si>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下水道ストックマネジメント計画に基づき、施設の維持管理や長寿命化対策を実施しており、浄化センターの設備を中心に改築更新を行っている。
なお、管路施設の更新については、法定耐用年数では2040年代から本格的な更新時期を迎えることとなる。</t>
    <phoneticPr fontId="4"/>
  </si>
  <si>
    <t>大迫地区のみが該当しており水洗化人口は1,813人で終末処理場を有していることから事業単独としては非常に厳しい経営状況となっている。
①経常収支比率は、直近5年では100%を超えて推移している。令和6年度の減少は、基準外繰入金の廃止によるものである。
②累積欠損金比率については、処理区域の事業規模からして厳しい状況であるが、維持管理費の削減等を検討していく。
③流動比率については、企業債元金償還がここ数年でピークを迎えているため流動負債の割合が高く類似団体平均値より大幅に下回っている。
④企業債残高対事業規模比率は、使用料収入に対する企業債残高の割合であり、企業債残高は今後減少していく見込みである。
⑤経費回収率は、使用料で汚水処理費をどの程度賄えているかを示す指標である。令和5年度と比較し汚水処理費が減少したため、令和6年度は増加し、類似団体平均を上回っている。
⑥汚水処理原価は、有収水量1㎥当たりの汚水処理に要した費用である。令和5年度と比較し汚水処理費が減少したため、令和6年度は減少し、全国平均を下回っているが、一層の水洗化率向上と維持管理費の削減に努めていく。
⑦施設利用率は、大迫浄化センターの利用状況を表したものである。
⑧水洗化率は横ばいの状況だが、人口減少による分母の減の影響も大きくなっている。</t>
    <rPh sb="103" eb="105">
      <t>ゲンショウ</t>
    </rPh>
    <rPh sb="109" eb="110">
      <t>ガイ</t>
    </rPh>
    <rPh sb="110" eb="112">
      <t>クリイレ</t>
    </rPh>
    <rPh sb="112" eb="113">
      <t>キン</t>
    </rPh>
    <rPh sb="114" eb="116">
      <t>ハイシ</t>
    </rPh>
    <rPh sb="202" eb="204">
      <t>スウネン</t>
    </rPh>
    <rPh sb="341" eb="343">
      <t>レイワ</t>
    </rPh>
    <rPh sb="344" eb="346">
      <t>ネンド</t>
    </rPh>
    <rPh sb="347" eb="349">
      <t>ヒカク</t>
    </rPh>
    <rPh sb="366" eb="368">
      <t>ネンド</t>
    </rPh>
    <rPh sb="373" eb="375">
      <t>ルイジ</t>
    </rPh>
    <rPh sb="375" eb="377">
      <t>ダンタイ</t>
    </rPh>
    <rPh sb="377" eb="379">
      <t>ヘイキン</t>
    </rPh>
    <rPh sb="380" eb="382">
      <t>ウワマワ</t>
    </rPh>
    <phoneticPr fontId="4"/>
  </si>
  <si>
    <t>特定環境保全下水道事業は大迫地区のみが該当地区で平成11年度供用開始となっている。
当該地区は終末処理場を有しているが、水洗化人口は1,813人と規模が小さいため事業単独としては非常に厳しい経営状況となっている。
また、決算状況や財務諸表の分析及び類似団体との比較等による詳細な経営分析を行い、使用料収入の確保のために水洗化支援制度の周知等による普及促進を図り、経営基盤の強化に努めていく。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</si>
</sst>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AE-4029-AFC6-980F2CF62F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5AE-4029-AFC6-980F2CF62F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55.43</c:v>
                </c:pt>
                <c:pt idx="1">
                  <c:v>29.06</c:v>
                </c:pt>
                <c:pt idx="2">
                  <c:v>28.65</c:v>
                </c:pt>
                <c:pt idx="3">
                  <c:v>27.96</c:v>
                </c:pt>
                <c:pt idx="4">
                  <c:v>26.78</c:v>
                </c:pt>
              </c:numCache>
            </c:numRef>
          </c:val>
          <c:extLst>
            <c:ext xmlns:c16="http://schemas.microsoft.com/office/drawing/2014/chart" uri="{C3380CC4-5D6E-409C-BE32-E72D297353CC}">
              <c16:uniqueId val="{00000000-2B1A-4561-B6AB-5B83D718B7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B1A-4561-B6AB-5B83D718B7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80.790000000000006</c:v>
                </c:pt>
                <c:pt idx="1">
                  <c:v>80.98</c:v>
                </c:pt>
                <c:pt idx="2">
                  <c:v>82.03</c:v>
                </c:pt>
                <c:pt idx="3">
                  <c:v>82.51</c:v>
                </c:pt>
                <c:pt idx="4">
                  <c:v>83.17</c:v>
                </c:pt>
              </c:numCache>
            </c:numRef>
          </c:val>
          <c:extLst>
            <c:ext xmlns:c16="http://schemas.microsoft.com/office/drawing/2014/chart" uri="{C3380CC4-5D6E-409C-BE32-E72D297353CC}">
              <c16:uniqueId val="{00000000-91E1-4642-9E5C-43A5235A69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1E1-4642-9E5C-43A5235A69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103.43</c:v>
                </c:pt>
                <c:pt idx="1">
                  <c:v>103.25</c:v>
                </c:pt>
                <c:pt idx="2">
                  <c:v>103.11</c:v>
                </c:pt>
                <c:pt idx="3">
                  <c:v>108.16</c:v>
                </c:pt>
                <c:pt idx="4">
                  <c:v>103.99</c:v>
                </c:pt>
              </c:numCache>
            </c:numRef>
          </c:val>
          <c:extLst>
            <c:ext xmlns:c16="http://schemas.microsoft.com/office/drawing/2014/chart" uri="{C3380CC4-5D6E-409C-BE32-E72D297353CC}">
              <c16:uniqueId val="{00000000-8A8A-46FC-B406-D02AFC47A5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A8A-46FC-B406-D02AFC47A5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16.16</c:v>
                </c:pt>
                <c:pt idx="1">
                  <c:v>18.940000000000001</c:v>
                </c:pt>
                <c:pt idx="2">
                  <c:v>21.64</c:v>
                </c:pt>
                <c:pt idx="3">
                  <c:v>24.34</c:v>
                </c:pt>
                <c:pt idx="4">
                  <c:v>27.06</c:v>
                </c:pt>
              </c:numCache>
            </c:numRef>
          </c:val>
          <c:extLst>
            <c:ext xmlns:c16="http://schemas.microsoft.com/office/drawing/2014/chart" uri="{C3380CC4-5D6E-409C-BE32-E72D297353CC}">
              <c16:uniqueId val="{00000000-679D-47EE-BCA4-08F2EEA4E56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79D-47EE-BCA4-08F2EEA4E56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49-4385-9272-7165CC1A1A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A49-4385-9272-7165CC1A1A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104.9</c:v>
                </c:pt>
                <c:pt idx="1">
                  <c:v>94.39</c:v>
                </c:pt>
                <c:pt idx="2">
                  <c:v>82.05</c:v>
                </c:pt>
                <c:pt idx="3">
                  <c:v>43.5</c:v>
                </c:pt>
                <c:pt idx="4">
                  <c:v>24.74</c:v>
                </c:pt>
              </c:numCache>
            </c:numRef>
          </c:val>
          <c:extLst>
            <c:ext xmlns:c16="http://schemas.microsoft.com/office/drawing/2014/chart" uri="{C3380CC4-5D6E-409C-BE32-E72D297353CC}">
              <c16:uniqueId val="{00000000-AF4F-4250-8D19-8C5C06E84C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AF4F-4250-8D19-8C5C06E84C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12.08</c:v>
                </c:pt>
                <c:pt idx="1">
                  <c:v>13.66</c:v>
                </c:pt>
                <c:pt idx="2">
                  <c:v>9.06</c:v>
                </c:pt>
                <c:pt idx="3">
                  <c:v>26.46</c:v>
                </c:pt>
                <c:pt idx="4">
                  <c:v>26.05</c:v>
                </c:pt>
              </c:numCache>
            </c:numRef>
          </c:val>
          <c:extLst>
            <c:ext xmlns:c16="http://schemas.microsoft.com/office/drawing/2014/chart" uri="{C3380CC4-5D6E-409C-BE32-E72D297353CC}">
              <c16:uniqueId val="{00000000-5CC1-4436-9F42-2D70BDD15F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CC1-4436-9F42-2D70BDD15F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362.8</c:v>
                </c:pt>
                <c:pt idx="1">
                  <c:v>224.99</c:v>
                </c:pt>
                <c:pt idx="2">
                  <c:v>189.55</c:v>
                </c:pt>
                <c:pt idx="3">
                  <c:v>180.14</c:v>
                </c:pt>
                <c:pt idx="4">
                  <c:v>145.78</c:v>
                </c:pt>
              </c:numCache>
            </c:numRef>
          </c:val>
          <c:extLst>
            <c:ext xmlns:c16="http://schemas.microsoft.com/office/drawing/2014/chart" uri="{C3380CC4-5D6E-409C-BE32-E72D297353CC}">
              <c16:uniqueId val="{00000000-B92F-408D-A64C-977EC2C6828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92F-408D-A64C-977EC2C6828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55.92</c:v>
                </c:pt>
                <c:pt idx="1">
                  <c:v>56.21</c:v>
                </c:pt>
                <c:pt idx="2">
                  <c:v>54.97</c:v>
                </c:pt>
                <c:pt idx="3">
                  <c:v>63.5</c:v>
                </c:pt>
                <c:pt idx="4">
                  <c:v>114.3</c:v>
                </c:pt>
              </c:numCache>
            </c:numRef>
          </c:val>
          <c:extLst>
            <c:ext xmlns:c16="http://schemas.microsoft.com/office/drawing/2014/chart" uri="{C3380CC4-5D6E-409C-BE32-E72D297353CC}">
              <c16:uniqueId val="{00000000-2867-4375-A6B3-F8439E5E53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867-4375-A6B3-F8439E5E53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269.05</c:v>
                </c:pt>
                <c:pt idx="1">
                  <c:v>270.27</c:v>
                </c:pt>
                <c:pt idx="2">
                  <c:v>275.44</c:v>
                </c:pt>
                <c:pt idx="3">
                  <c:v>238.32</c:v>
                </c:pt>
                <c:pt idx="4">
                  <c:v>131.30000000000001</c:v>
                </c:pt>
              </c:numCache>
            </c:numRef>
          </c:val>
          <c:extLst>
            <c:ext xmlns:c16="http://schemas.microsoft.com/office/drawing/2014/chart" uri="{C3380CC4-5D6E-409C-BE32-E72D297353CC}">
              <c16:uniqueId val="{00000000-F91A-49D9-9CCD-7B247E35BC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F91A-49D9-9CCD-7B247E35BC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岩手県　花巻市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89867</v>
      </c>
      <c r="AM8" s="41"/>
      <c r="AN8" s="41"/>
      <c r="AO8" s="41"/>
      <c r="AP8" s="41"/>
      <c r="AQ8" s="41"/>
      <c r="AR8" s="41"/>
      <c r="AS8" s="41"/>
      <c r="AT8" s="34">
        <f>データ!T6</f>
        <v>908.39</v>
      </c>
      <c r="AU8" s="34"/>
      <c r="AV8" s="34"/>
      <c r="AW8" s="34"/>
      <c r="AX8" s="34"/>
      <c r="AY8" s="34"/>
      <c r="AZ8" s="34"/>
      <c r="BA8" s="34"/>
      <c r="BB8" s="34">
        <f>データ!U6</f>
        <v>98.93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79.47</v>
      </c>
      <c r="J10" s="34"/>
      <c r="K10" s="34"/>
      <c r="L10" s="34"/>
      <c r="M10" s="34"/>
      <c r="N10" s="34"/>
      <c r="O10" s="34"/>
      <c r="P10" s="34">
        <f>データ!P6</f>
        <v>2.44</v>
      </c>
      <c r="Q10" s="34"/>
      <c r="R10" s="34"/>
      <c r="S10" s="34"/>
      <c r="T10" s="34"/>
      <c r="U10" s="34"/>
      <c r="V10" s="34"/>
      <c r="W10" s="34">
        <f>データ!Q6</f>
        <v>92.04</v>
      </c>
      <c r="X10" s="34"/>
      <c r="Y10" s="34"/>
      <c r="Z10" s="34"/>
      <c r="AA10" s="34"/>
      <c r="AB10" s="34"/>
      <c r="AC10" s="34"/>
      <c r="AD10" s="41">
        <f>データ!R6</f>
        <v>2860</v>
      </c>
      <c r="AE10" s="41"/>
      <c r="AF10" s="41"/>
      <c r="AG10" s="41"/>
      <c r="AH10" s="41"/>
      <c r="AI10" s="41"/>
      <c r="AJ10" s="41"/>
      <c r="AK10" s="2"/>
      <c r="AL10" s="41">
        <f>データ!V6</f>
        <v>2180</v>
      </c>
      <c r="AM10" s="41"/>
      <c r="AN10" s="41"/>
      <c r="AO10" s="41"/>
      <c r="AP10" s="41"/>
      <c r="AQ10" s="41"/>
      <c r="AR10" s="41"/>
      <c r="AS10" s="41"/>
      <c r="AT10" s="34">
        <f>データ!W6</f>
        <v>1.44</v>
      </c>
      <c r="AU10" s="34"/>
      <c r="AV10" s="34"/>
      <c r="AW10" s="34"/>
      <c r="AX10" s="34"/>
      <c r="AY10" s="34"/>
      <c r="AZ10" s="34"/>
      <c r="BA10" s="34"/>
      <c r="BB10" s="34">
        <f>データ!X6</f>
        <v>1513.89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qCtEpgER7JEXWf35/LA1xmS6lN7tPTcaSDSNP4TAUFqu8bw2ObN9FvPj3FxqmzKOHddHroqt5xi+0021eYJGYg==" saltValue="ldfmQdzVQtlamB9CGFhx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32051</v>
      </c>
      <c r="D6" s="19">
        <f t="shared" si="3"/>
        <v>46</v>
      </c>
      <c r="E6" s="19">
        <f t="shared" si="3"/>
        <v>17</v>
      </c>
      <c r="F6" s="19">
        <f t="shared" si="3"/>
        <v>4</v>
      </c>
      <c r="G6" s="19">
        <f t="shared" si="3"/>
        <v>0</v>
      </c>
      <c r="H6" s="19" t="str">
        <f t="shared" si="3"/>
        <v>岩手県　花巻市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79.47</v>
      </c>
      <c r="P6" s="20">
        <f t="shared" si="3"/>
        <v>2.44</v>
      </c>
      <c r="Q6" s="20">
        <f t="shared" si="3"/>
        <v>92.04</v>
      </c>
      <c r="R6" s="20">
        <f t="shared" si="3"/>
        <v>2860</v>
      </c>
      <c r="S6" s="20">
        <f t="shared" si="3"/>
        <v>89867</v>
      </c>
      <c r="T6" s="20">
        <f t="shared" si="3"/>
        <v>908.39</v>
      </c>
      <c r="U6" s="20">
        <f t="shared" si="3"/>
        <v>98.93</v>
      </c>
      <c r="V6" s="20">
        <f t="shared" si="3"/>
        <v>2180</v>
      </c>
      <c r="W6" s="20">
        <f t="shared" si="3"/>
        <v>1.44</v>
      </c>
      <c r="X6" s="20">
        <f t="shared" si="3"/>
        <v>1513.89</v>
      </c>
      <c r="Y6" s="21">
        <f>IF(Y7="",NA(),Y7)</f>
        <v>103.43</v>
      </c>
      <c r="Z6" s="21">
        <f t="shared" ref="Z6:AH6" si="4">IF(Z7="",NA(),Z7)</f>
        <v>103.25</v>
      </c>
      <c r="AA6" s="21">
        <f t="shared" si="4"/>
        <v>103.11</v>
      </c>
      <c r="AB6" s="21">
        <f t="shared" si="4"/>
        <v>108.16</v>
      </c>
      <c r="AC6" s="21">
        <f t="shared" si="4"/>
        <v>103.99</v>
      </c>
      <c r="AD6" s="21">
        <f t="shared" si="4"/>
        <v>105.78</v>
      </c>
      <c r="AE6" s="21">
        <f t="shared" si="4"/>
        <v>106.09</v>
      </c>
      <c r="AF6" s="21">
        <f t="shared" si="4"/>
        <v>106.44</v>
      </c>
      <c r="AG6" s="21">
        <f t="shared" si="4"/>
        <v>107.11</v>
      </c>
      <c r="AH6" s="21">
        <f t="shared" si="4"/>
        <v>106.38</v>
      </c>
      <c r="AI6" s="20" t="str">
        <f>IF(AI7="","",IF(AI7="-","【-】","【"&amp;SUBSTITUTE(TEXT(AI7,"#,##0.00"),"-","△")&amp;"】"))</f>
        <v>【105.07】</v>
      </c>
      <c r="AJ6" s="21">
        <f>IF(AJ7="",NA(),AJ7)</f>
        <v>104.9</v>
      </c>
      <c r="AK6" s="21">
        <f t="shared" ref="AK6:AS6" si="5">IF(AK7="",NA(),AK7)</f>
        <v>94.39</v>
      </c>
      <c r="AL6" s="21">
        <f t="shared" si="5"/>
        <v>82.05</v>
      </c>
      <c r="AM6" s="21">
        <f t="shared" si="5"/>
        <v>43.5</v>
      </c>
      <c r="AN6" s="21">
        <f t="shared" si="5"/>
        <v>24.74</v>
      </c>
      <c r="AO6" s="21">
        <f t="shared" si="5"/>
        <v>63.96</v>
      </c>
      <c r="AP6" s="21">
        <f t="shared" si="5"/>
        <v>69.42</v>
      </c>
      <c r="AQ6" s="21">
        <f t="shared" si="5"/>
        <v>72.86</v>
      </c>
      <c r="AR6" s="21">
        <f t="shared" si="5"/>
        <v>69.540000000000006</v>
      </c>
      <c r="AS6" s="21">
        <f t="shared" si="5"/>
        <v>70.63</v>
      </c>
      <c r="AT6" s="20" t="str">
        <f>IF(AT7="","",IF(AT7="-","【-】","【"&amp;SUBSTITUTE(TEXT(AT7,"#,##0.00"),"-","△")&amp;"】"))</f>
        <v>【63.54】</v>
      </c>
      <c r="AU6" s="21">
        <f>IF(AU7="",NA(),AU7)</f>
        <v>12.08</v>
      </c>
      <c r="AV6" s="21">
        <f t="shared" ref="AV6:BD6" si="6">IF(AV7="",NA(),AV7)</f>
        <v>13.66</v>
      </c>
      <c r="AW6" s="21">
        <f t="shared" si="6"/>
        <v>9.06</v>
      </c>
      <c r="AX6" s="21">
        <f t="shared" si="6"/>
        <v>26.46</v>
      </c>
      <c r="AY6" s="21">
        <f t="shared" si="6"/>
        <v>26.05</v>
      </c>
      <c r="AZ6" s="21">
        <f t="shared" si="6"/>
        <v>44.24</v>
      </c>
      <c r="BA6" s="21">
        <f t="shared" si="6"/>
        <v>43.07</v>
      </c>
      <c r="BB6" s="21">
        <f t="shared" si="6"/>
        <v>45.42</v>
      </c>
      <c r="BC6" s="21">
        <f t="shared" si="6"/>
        <v>50.63</v>
      </c>
      <c r="BD6" s="21">
        <f t="shared" si="6"/>
        <v>53.28</v>
      </c>
      <c r="BE6" s="20" t="str">
        <f>IF(BE7="","",IF(BE7="-","【-】","【"&amp;SUBSTITUTE(TEXT(BE7,"#,##0.00"),"-","△")&amp;"】"))</f>
        <v>【50.90】</v>
      </c>
      <c r="BF6" s="21">
        <f>IF(BF7="",NA(),BF7)</f>
        <v>362.8</v>
      </c>
      <c r="BG6" s="21">
        <f t="shared" ref="BG6:BO6" si="7">IF(BG7="",NA(),BG7)</f>
        <v>224.99</v>
      </c>
      <c r="BH6" s="21">
        <f t="shared" si="7"/>
        <v>189.55</v>
      </c>
      <c r="BI6" s="21">
        <f t="shared" si="7"/>
        <v>180.14</v>
      </c>
      <c r="BJ6" s="21">
        <f t="shared" si="7"/>
        <v>145.78</v>
      </c>
      <c r="BK6" s="21">
        <f t="shared" si="7"/>
        <v>1258.43</v>
      </c>
      <c r="BL6" s="21">
        <f t="shared" si="7"/>
        <v>1163.75</v>
      </c>
      <c r="BM6" s="21">
        <f t="shared" si="7"/>
        <v>1195.47</v>
      </c>
      <c r="BN6" s="21">
        <f t="shared" si="7"/>
        <v>1168.69</v>
      </c>
      <c r="BO6" s="21">
        <f t="shared" si="7"/>
        <v>1142.44</v>
      </c>
      <c r="BP6" s="20" t="str">
        <f>IF(BP7="","",IF(BP7="-","【-】","【"&amp;SUBSTITUTE(TEXT(BP7,"#,##0.00"),"-","△")&amp;"】"))</f>
        <v>【1,099.15】</v>
      </c>
      <c r="BQ6" s="21">
        <f>IF(BQ7="",NA(),BQ7)</f>
        <v>55.92</v>
      </c>
      <c r="BR6" s="21">
        <f t="shared" ref="BR6:BZ6" si="8">IF(BR7="",NA(),BR7)</f>
        <v>56.21</v>
      </c>
      <c r="BS6" s="21">
        <f t="shared" si="8"/>
        <v>54.97</v>
      </c>
      <c r="BT6" s="21">
        <f t="shared" si="8"/>
        <v>63.5</v>
      </c>
      <c r="BU6" s="21">
        <f t="shared" si="8"/>
        <v>114.3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269.05</v>
      </c>
      <c r="CC6" s="21">
        <f t="shared" ref="CC6:CK6" si="9">IF(CC7="",NA(),CC7)</f>
        <v>270.27</v>
      </c>
      <c r="CD6" s="21">
        <f t="shared" si="9"/>
        <v>275.44</v>
      </c>
      <c r="CE6" s="21">
        <f t="shared" si="9"/>
        <v>238.32</v>
      </c>
      <c r="CF6" s="21">
        <f t="shared" si="9"/>
        <v>131.30000000000001</v>
      </c>
      <c r="CG6" s="21">
        <f t="shared" si="9"/>
        <v>224.88</v>
      </c>
      <c r="CH6" s="21">
        <f t="shared" si="9"/>
        <v>228.64</v>
      </c>
      <c r="CI6" s="21">
        <f t="shared" si="9"/>
        <v>239.46</v>
      </c>
      <c r="CJ6" s="21">
        <f t="shared" si="9"/>
        <v>233.15</v>
      </c>
      <c r="CK6" s="21">
        <f t="shared" si="9"/>
        <v>252.17</v>
      </c>
      <c r="CL6" s="20" t="str">
        <f>IF(CL7="","",IF(CL7="-","【-】","【"&amp;SUBSTITUTE(TEXT(CL7,"#,##0.00"),"-","△")&amp;"】"))</f>
        <v>【225.78】</v>
      </c>
      <c r="CM6" s="21">
        <f>IF(CM7="",NA(),CM7)</f>
        <v>55.43</v>
      </c>
      <c r="CN6" s="21">
        <f t="shared" ref="CN6:CV6" si="10">IF(CN7="",NA(),CN7)</f>
        <v>29.06</v>
      </c>
      <c r="CO6" s="21">
        <f t="shared" si="10"/>
        <v>28.65</v>
      </c>
      <c r="CP6" s="21">
        <f t="shared" si="10"/>
        <v>27.96</v>
      </c>
      <c r="CQ6" s="21">
        <f t="shared" si="10"/>
        <v>26.78</v>
      </c>
      <c r="CR6" s="21">
        <f t="shared" si="10"/>
        <v>42.4</v>
      </c>
      <c r="CS6" s="21">
        <f t="shared" si="10"/>
        <v>42.28</v>
      </c>
      <c r="CT6" s="21">
        <f t="shared" si="10"/>
        <v>41.06</v>
      </c>
      <c r="CU6" s="21">
        <f t="shared" si="10"/>
        <v>42.09</v>
      </c>
      <c r="CV6" s="21">
        <f t="shared" si="10"/>
        <v>42.15</v>
      </c>
      <c r="CW6" s="20" t="str">
        <f>IF(CW7="","",IF(CW7="-","【-】","【"&amp;SUBSTITUTE(TEXT(CW7,"#,##0.00"),"-","△")&amp;"】"))</f>
        <v>【43.17】</v>
      </c>
      <c r="CX6" s="21">
        <f>IF(CX7="",NA(),CX7)</f>
        <v>80.790000000000006</v>
      </c>
      <c r="CY6" s="21">
        <f t="shared" ref="CY6:DG6" si="11">IF(CY7="",NA(),CY7)</f>
        <v>80.98</v>
      </c>
      <c r="CZ6" s="21">
        <f t="shared" si="11"/>
        <v>82.03</v>
      </c>
      <c r="DA6" s="21">
        <f t="shared" si="11"/>
        <v>82.51</v>
      </c>
      <c r="DB6" s="21">
        <f t="shared" si="11"/>
        <v>83.17</v>
      </c>
      <c r="DC6" s="21">
        <f t="shared" si="11"/>
        <v>84.19</v>
      </c>
      <c r="DD6" s="21">
        <f t="shared" si="11"/>
        <v>84.34</v>
      </c>
      <c r="DE6" s="21">
        <f t="shared" si="11"/>
        <v>84.34</v>
      </c>
      <c r="DF6" s="21">
        <f t="shared" si="11"/>
        <v>84.73</v>
      </c>
      <c r="DG6" s="21">
        <f t="shared" si="11"/>
        <v>84.21</v>
      </c>
      <c r="DH6" s="20" t="str">
        <f>IF(DH7="","",IF(DH7="-","【-】","【"&amp;SUBSTITUTE(TEXT(DH7,"#,##0.00"),"-","△")&amp;"】"))</f>
        <v>【86.31】</v>
      </c>
      <c r="DI6" s="21">
        <f>IF(DI7="",NA(),DI7)</f>
        <v>16.16</v>
      </c>
      <c r="DJ6" s="21">
        <f t="shared" ref="DJ6:DR6" si="12">IF(DJ7="",NA(),DJ7)</f>
        <v>18.940000000000001</v>
      </c>
      <c r="DK6" s="21">
        <f t="shared" si="12"/>
        <v>21.64</v>
      </c>
      <c r="DL6" s="21">
        <f t="shared" si="12"/>
        <v>24.34</v>
      </c>
      <c r="DM6" s="21">
        <f t="shared" si="12"/>
        <v>27.06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32051</v>
      </c>
      <c r="D7" s="23">
        <v>46</v>
      </c>
      <c r="E7" s="23">
        <v>17</v>
      </c>
      <c r="F7" s="23">
        <v>4</v>
      </c>
      <c r="G7" s="23">
        <v>0</v>
      </c>
      <c r="H7" s="23" t="s">
        <v>96</v>
      </c>
      <c r="I7" s="23" t="s">
        <v>97</v>
      </c>
      <c r="J7" s="23" t="s">
        <v>98</v>
      </c>
      <c r="K7" s="23" t="s">
        <v>99</v>
      </c>
      <c r="L7" s="23" t="s">
        <v>100</v>
      </c>
      <c r="M7" s="23" t="s">
        <v>101</v>
      </c>
      <c r="N7" s="24" t="s">
        <v>102</v>
      </c>
      <c r="O7" s="24">
        <v>79.47</v>
      </c>
      <c r="P7" s="24">
        <v>2.44</v>
      </c>
      <c r="Q7" s="24">
        <v>92.04</v>
      </c>
      <c r="R7" s="24">
        <v>2860</v>
      </c>
      <c r="S7" s="24">
        <v>89867</v>
      </c>
      <c r="T7" s="24">
        <v>908.39</v>
      </c>
      <c r="U7" s="24">
        <v>98.93</v>
      </c>
      <c r="V7" s="24">
        <v>2180</v>
      </c>
      <c r="W7" s="24">
        <v>1.44</v>
      </c>
      <c r="X7" s="24">
        <v>1513.89</v>
      </c>
      <c r="Y7" s="24">
        <v>103.43</v>
      </c>
      <c r="Z7" s="24">
        <v>103.25</v>
      </c>
      <c r="AA7" s="24">
        <v>103.11</v>
      </c>
      <c r="AB7" s="24">
        <v>108.16</v>
      </c>
      <c r="AC7" s="24">
        <v>103.99</v>
      </c>
      <c r="AD7" s="24">
        <v>105.78</v>
      </c>
      <c r="AE7" s="24">
        <v>106.09</v>
      </c>
      <c r="AF7" s="24">
        <v>106.44</v>
      </c>
      <c r="AG7" s="24">
        <v>107.11</v>
      </c>
      <c r="AH7" s="24">
        <v>106.38</v>
      </c>
      <c r="AI7" s="24">
        <v>105.07</v>
      </c>
      <c r="AJ7" s="24">
        <v>104.9</v>
      </c>
      <c r="AK7" s="24">
        <v>94.39</v>
      </c>
      <c r="AL7" s="24">
        <v>82.05</v>
      </c>
      <c r="AM7" s="24">
        <v>43.5</v>
      </c>
      <c r="AN7" s="24">
        <v>24.74</v>
      </c>
      <c r="AO7" s="24">
        <v>63.96</v>
      </c>
      <c r="AP7" s="24">
        <v>69.42</v>
      </c>
      <c r="AQ7" s="24">
        <v>72.86</v>
      </c>
      <c r="AR7" s="24">
        <v>69.540000000000006</v>
      </c>
      <c r="AS7" s="24">
        <v>70.63</v>
      </c>
      <c r="AT7" s="24">
        <v>63.54</v>
      </c>
      <c r="AU7" s="24">
        <v>12.08</v>
      </c>
      <c r="AV7" s="24">
        <v>13.66</v>
      </c>
      <c r="AW7" s="24">
        <v>9.06</v>
      </c>
      <c r="AX7" s="24">
        <v>26.46</v>
      </c>
      <c r="AY7" s="24">
        <v>26.05</v>
      </c>
      <c r="AZ7" s="24">
        <v>44.24</v>
      </c>
      <c r="BA7" s="24">
        <v>43.07</v>
      </c>
      <c r="BB7" s="24">
        <v>45.42</v>
      </c>
      <c r="BC7" s="24">
        <v>50.63</v>
      </c>
      <c r="BD7" s="24">
        <v>53.28</v>
      </c>
      <c r="BE7" s="24">
        <v>50.9</v>
      </c>
      <c r="BF7" s="24">
        <v>362.8</v>
      </c>
      <c r="BG7" s="24">
        <v>224.99</v>
      </c>
      <c r="BH7" s="24">
        <v>189.55</v>
      </c>
      <c r="BI7" s="24">
        <v>180.14</v>
      </c>
      <c r="BJ7" s="24">
        <v>145.78</v>
      </c>
      <c r="BK7" s="24">
        <v>1258.43</v>
      </c>
      <c r="BL7" s="24">
        <v>1163.75</v>
      </c>
      <c r="BM7" s="24">
        <v>1195.47</v>
      </c>
      <c r="BN7" s="24">
        <v>1168.69</v>
      </c>
      <c r="BO7" s="24">
        <v>1142.44</v>
      </c>
      <c r="BP7" s="24">
        <v>1099.1500000000001</v>
      </c>
      <c r="BQ7" s="24">
        <v>55.92</v>
      </c>
      <c r="BR7" s="24">
        <v>56.21</v>
      </c>
      <c r="BS7" s="24">
        <v>54.97</v>
      </c>
      <c r="BT7" s="24">
        <v>63.5</v>
      </c>
      <c r="BU7" s="24">
        <v>114.3</v>
      </c>
      <c r="BV7" s="24">
        <v>73.36</v>
      </c>
      <c r="BW7" s="24">
        <v>72.599999999999994</v>
      </c>
      <c r="BX7" s="24">
        <v>69.430000000000007</v>
      </c>
      <c r="BY7" s="24">
        <v>70.709999999999994</v>
      </c>
      <c r="BZ7" s="24">
        <v>66.63</v>
      </c>
      <c r="CA7" s="24">
        <v>72.92</v>
      </c>
      <c r="CB7" s="24">
        <v>269.05</v>
      </c>
      <c r="CC7" s="24">
        <v>270.27</v>
      </c>
      <c r="CD7" s="24">
        <v>275.44</v>
      </c>
      <c r="CE7" s="24">
        <v>238.32</v>
      </c>
      <c r="CF7" s="24">
        <v>131.30000000000001</v>
      </c>
      <c r="CG7" s="24">
        <v>224.88</v>
      </c>
      <c r="CH7" s="24">
        <v>228.64</v>
      </c>
      <c r="CI7" s="24">
        <v>239.46</v>
      </c>
      <c r="CJ7" s="24">
        <v>233.15</v>
      </c>
      <c r="CK7" s="24">
        <v>252.17</v>
      </c>
      <c r="CL7" s="24">
        <v>225.78</v>
      </c>
      <c r="CM7" s="24">
        <v>55.43</v>
      </c>
      <c r="CN7" s="24">
        <v>29.06</v>
      </c>
      <c r="CO7" s="24">
        <v>28.65</v>
      </c>
      <c r="CP7" s="24">
        <v>27.96</v>
      </c>
      <c r="CQ7" s="24">
        <v>26.78</v>
      </c>
      <c r="CR7" s="24">
        <v>42.4</v>
      </c>
      <c r="CS7" s="24">
        <v>42.28</v>
      </c>
      <c r="CT7" s="24">
        <v>41.06</v>
      </c>
      <c r="CU7" s="24">
        <v>42.09</v>
      </c>
      <c r="CV7" s="24">
        <v>42.15</v>
      </c>
      <c r="CW7" s="24">
        <v>43.17</v>
      </c>
      <c r="CX7" s="24">
        <v>80.790000000000006</v>
      </c>
      <c r="CY7" s="24">
        <v>80.98</v>
      </c>
      <c r="CZ7" s="24">
        <v>82.03</v>
      </c>
      <c r="DA7" s="24">
        <v>82.51</v>
      </c>
      <c r="DB7" s="24">
        <v>83.17</v>
      </c>
      <c r="DC7" s="24">
        <v>84.19</v>
      </c>
      <c r="DD7" s="24">
        <v>84.34</v>
      </c>
      <c r="DE7" s="24">
        <v>84.34</v>
      </c>
      <c r="DF7" s="24">
        <v>84.73</v>
      </c>
      <c r="DG7" s="24">
        <v>84.21</v>
      </c>
      <c r="DH7" s="24">
        <v>86.31</v>
      </c>
      <c r="DI7" s="24">
        <v>16.16</v>
      </c>
      <c r="DJ7" s="24">
        <v>18.940000000000001</v>
      </c>
      <c r="DK7" s="24">
        <v>21.64</v>
      </c>
      <c r="DL7" s="24">
        <v>24.34</v>
      </c>
      <c r="DM7" s="24">
        <v>27.06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2026-02-18T04:30:15Z</cp:lastPrinted>
  <dcterms:created xsi:type="dcterms:W3CDTF">2025-12-23T06:08:41Z</dcterms:created>
  <dcterms:modified xsi:type="dcterms:W3CDTF">2026-03-12T01:19:51Z</dcterms:modified>
</cp:coreProperties>
</file>